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303"/>
  <workbookPr filterPrivacy="1" codeName="ThisWorkbook" autoCompressPictures="0"/>
  <xr:revisionPtr revIDLastSave="0" documentId="8_{C9220FA1-431B-4CDF-838F-A9618B1DF9CE}" xr6:coauthVersionLast="47" xr6:coauthVersionMax="47" xr10:uidLastSave="{00000000-0000-0000-0000-000000000000}"/>
  <bookViews>
    <workbookView xWindow="2800" yWindow="500" windowWidth="26920" windowHeight="15520" tabRatio="788" firstSheet="2" activeTab="3" xr2:uid="{00000000-000D-0000-FFFF-FFFF00000000}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January!$K$2</definedName>
    <definedName name="DaysAndWeeks">{0,1,2,3,4,5,6} + {0;1;2;3;4;5}*7</definedName>
    <definedName name="_xlnm.Print_Area" localSheetId="0">January!$A$1:$H$14</definedName>
    <definedName name="WeekStart">January!$K$3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 l="1"/>
  <c r="B1" i="17" l="1"/>
  <c r="B1" i="19" l="1"/>
  <c r="B1" i="18"/>
  <c r="B1" i="21"/>
  <c r="B1" i="20"/>
  <c r="B1" i="23"/>
  <c r="B1" i="22"/>
  <c r="B1" i="25"/>
  <c r="B1" i="24"/>
  <c r="B1" i="16"/>
  <c r="B1" i="15"/>
  <c r="B1" i="1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3" i="19" a="1"/>
  <c r="C13" i="19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<sst xmlns="http://schemas.openxmlformats.org/spreadsheetml/2006/main" count="84" uniqueCount="74">
  <si>
    <t>CALENDAR SETTINGS</t>
  </si>
  <si>
    <t>YEAR</t>
  </si>
  <si>
    <t>WEEK START</t>
  </si>
  <si>
    <t>SUNDAY</t>
  </si>
  <si>
    <t>New Years Day</t>
  </si>
  <si>
    <t>Dr. Martin Luther King Day (US)</t>
  </si>
  <si>
    <t>Community Manager Appreciation Day</t>
  </si>
  <si>
    <t>Data Privacy Day</t>
  </si>
  <si>
    <t>Deadline for sendingW2 forms (US)</t>
  </si>
  <si>
    <t>NOTES</t>
  </si>
  <si>
    <t>Start of Black History Month
National Freedom Day (US)</t>
  </si>
  <si>
    <t>Valentine’s Day</t>
  </si>
  <si>
    <t>Presidents’ Day (US)</t>
  </si>
  <si>
    <t xml:space="preserve">Random Acts of Kindness Day
</t>
  </si>
  <si>
    <t>First night of Ramadan</t>
  </si>
  <si>
    <t xml:space="preserve">NOTES
</t>
  </si>
  <si>
    <t>Women's History Month</t>
  </si>
  <si>
    <t>Equal Pay Day (US)</t>
  </si>
  <si>
    <t xml:space="preserve">Employee Appreciation Day (US) </t>
  </si>
  <si>
    <t>International Women’s Day</t>
  </si>
  <si>
    <t>National Organize Your Home Office Day</t>
  </si>
  <si>
    <t>Pi Day</t>
  </si>
  <si>
    <t>St. Patrick’s Day</t>
  </si>
  <si>
    <t>International Day of Happiness</t>
  </si>
  <si>
    <t>International Transgender Visibility Day</t>
  </si>
  <si>
    <t>National Volunteer Month (US)
International Fun at Work Day</t>
  </si>
  <si>
    <t>National Pet Day</t>
  </si>
  <si>
    <t>Tax Reporting (US)</t>
  </si>
  <si>
    <t>Administrative Professionals’ Week</t>
  </si>
  <si>
    <t>Earth Day</t>
  </si>
  <si>
    <t>Take Your Daughter/Son to Work Day</t>
  </si>
  <si>
    <t>National Honesty Day (US)</t>
  </si>
  <si>
    <t>Mental Health Awareness Month
 International Workers’ Day</t>
  </si>
  <si>
    <t>International HR Day</t>
  </si>
  <si>
    <t>Memorial Day (US)</t>
  </si>
  <si>
    <t>LGBTQIA+ Pride Month</t>
  </si>
  <si>
    <t>Leave the Office Early Day</t>
  </si>
  <si>
    <t>World Environment Day</t>
  </si>
  <si>
    <t>Juneteenth (US)</t>
  </si>
  <si>
    <t>National Take a Dog to Work Day</t>
  </si>
  <si>
    <t>End of Fiscal Year (UK)</t>
  </si>
  <si>
    <t>Independence Day (US)</t>
  </si>
  <si>
    <t>Non-Binary People’s Day</t>
  </si>
  <si>
    <t>International Self-Care Day</t>
  </si>
  <si>
    <t>National Intern Day</t>
  </si>
  <si>
    <t>International Day of Friendship</t>
  </si>
  <si>
    <t>Financial Awareness Day</t>
  </si>
  <si>
    <t>Assumption of Mary (Catholic)</t>
  </si>
  <si>
    <t>Women’s Equality Day (US)</t>
  </si>
  <si>
    <t>Labor Day (US)
National Payroll Week (US) 
Benefits open enrollment (US)</t>
  </si>
  <si>
    <t>Talent Acquisition Day</t>
  </si>
  <si>
    <t xml:space="preserve">National 401(K) Day (US) </t>
  </si>
  <si>
    <t>Start of Hispanic Heritage Month
IT Professionals Day</t>
  </si>
  <si>
    <t>National Working Parents Day</t>
  </si>
  <si>
    <t>International Equal Pay Day</t>
  </si>
  <si>
    <t>World Gratitude Day</t>
  </si>
  <si>
    <t>World Car Free Day</t>
  </si>
  <si>
    <t>HR Professional Day</t>
  </si>
  <si>
    <t xml:space="preserve">Diversity Awareness Month
Learning and Development Month
Black History Month (UK)
</t>
  </si>
  <si>
    <t>National Work Life Week (UK)</t>
  </si>
  <si>
    <t>World Mental Health Day</t>
  </si>
  <si>
    <t xml:space="preserve">National Bosses Day (US) </t>
  </si>
  <si>
    <t>National Mentoring Day (UK)</t>
  </si>
  <si>
    <t>Halloween</t>
  </si>
  <si>
    <t xml:space="preserve">Career Development Month (US) </t>
  </si>
  <si>
    <t>Veterans Day (US)</t>
  </si>
  <si>
    <t>World Kindness Day</t>
  </si>
  <si>
    <t>Thanksgiving Day (US)</t>
  </si>
  <si>
    <t>International Day for People with Disabilities</t>
  </si>
  <si>
    <t>Extraordinary Work Team Recognition Day</t>
  </si>
  <si>
    <t>International Volunteer Day</t>
  </si>
  <si>
    <t>Human Rights Day</t>
  </si>
  <si>
    <t>Christmas Day</t>
  </si>
  <si>
    <t>New Year’s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</si>
</sst>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31">
    <font>
      <sz val="11"/>
      <color theme="1" tint="0.2499465926084170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sz val="35"/>
      <color theme="4"/>
      <name val="Trebuchet MS"/>
      <family val="2"/>
      <scheme val="minor"/>
    </font>
    <font>
      <sz val="12"/>
      <color theme="4" tint="-0.24994659260841701"/>
      <name val="Trebuchet MS"/>
      <family val="1"/>
      <scheme val="major"/>
    </font>
    <font>
      <sz val="11"/>
      <color theme="1" tint="0.34998626667073579"/>
      <name val="Trebuchet MS"/>
      <family val="2"/>
      <scheme val="minor"/>
    </font>
    <font>
      <sz val="11"/>
      <color theme="4" tint="-0.24994659260841701"/>
      <name val="Trebuchet MS"/>
      <family val="2"/>
      <scheme val="minor"/>
    </font>
    <font>
      <sz val="11"/>
      <color indexed="63"/>
      <name val="Trebuchet MS"/>
      <family val="2"/>
      <scheme val="minor"/>
    </font>
    <font>
      <sz val="11"/>
      <name val="Trebuchet MS"/>
      <family val="2"/>
      <scheme val="minor"/>
    </font>
    <font>
      <b/>
      <sz val="11"/>
      <color theme="1" tint="0.34998626667073579"/>
      <name val="Trebuchet MS"/>
      <family val="2"/>
      <scheme val="minor"/>
    </font>
    <font>
      <sz val="11"/>
      <color theme="1" tint="0.24994659260841701"/>
      <name val="Trebuchet MS"/>
      <family val="2"/>
      <scheme val="minor"/>
    </font>
    <font>
      <sz val="11"/>
      <color theme="1" tint="0.24994659260841701"/>
      <name val="Trebuchet MS"/>
      <family val="1"/>
      <scheme val="minor"/>
    </font>
    <font>
      <sz val="10"/>
      <name val="Trebuchet MS"/>
      <family val="1"/>
      <scheme val="minor"/>
    </font>
    <font>
      <sz val="35"/>
      <color theme="4"/>
      <name val="Trebuchet MS"/>
      <family val="1"/>
      <scheme val="major"/>
    </font>
    <font>
      <sz val="11"/>
      <color theme="1" tint="0.24994659260841701"/>
      <name val="Trebuchet MS"/>
      <family val="1"/>
      <scheme val="major"/>
    </font>
    <font>
      <sz val="11"/>
      <color theme="4" tint="-0.24994659260841701"/>
      <name val="Trebuchet MS"/>
      <family val="1"/>
      <scheme val="major"/>
    </font>
    <font>
      <sz val="11"/>
      <color theme="1" tint="0.24994659260841701"/>
      <name val="Cambria"/>
      <family val="1"/>
    </font>
    <font>
      <sz val="35"/>
      <color theme="4"/>
      <name val="Cambria"/>
      <family val="1"/>
    </font>
    <font>
      <sz val="11"/>
      <color theme="4" tint="-0.24994659260841701"/>
      <name val="Cambria"/>
      <family val="1"/>
    </font>
    <font>
      <sz val="11"/>
      <color theme="1" tint="0.34998626667073579"/>
      <name val="Cambria"/>
      <family val="1"/>
    </font>
    <font>
      <b/>
      <sz val="11"/>
      <color theme="1" tint="0.34998626667073579"/>
      <name val="Cambria"/>
      <family val="1"/>
    </font>
    <font>
      <sz val="11"/>
      <color theme="4" tint="-0.24994659260841701"/>
      <name val="Calibri"/>
      <family val="2"/>
    </font>
    <font>
      <sz val="11"/>
      <color theme="1" tint="0.24994659260841701"/>
      <name val="Calibri"/>
      <family val="2"/>
    </font>
    <font>
      <sz val="12"/>
      <color theme="4" tint="-0.24994659260841701"/>
      <name val="Calibri"/>
      <family val="2"/>
    </font>
    <font>
      <sz val="35"/>
      <color theme="4"/>
      <name val="Calibri"/>
      <family val="2"/>
    </font>
    <font>
      <sz val="35"/>
      <color theme="4"/>
      <name val="Calibri"/>
    </font>
    <font>
      <sz val="11"/>
      <color theme="4" tint="-0.24994659260841701"/>
      <name val="Cambria"/>
    </font>
    <font>
      <sz val="11"/>
      <color theme="1" tint="0.34998626667073579"/>
      <name val="Cambria"/>
    </font>
    <font>
      <sz val="11"/>
      <color theme="1" tint="0.24994659260841701"/>
      <name val="Cambria"/>
    </font>
    <font>
      <b/>
      <sz val="11"/>
      <color theme="1" tint="0.34998626667073579"/>
      <name val="Cambri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17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4" borderId="1" applyNumberFormat="0" applyAlignment="0" applyProtection="0"/>
    <xf numFmtId="0" fontId="3" fillId="5" borderId="2" applyNumberFormat="0" applyProtection="0">
      <alignment vertical="center"/>
    </xf>
    <xf numFmtId="0" fontId="4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6" borderId="0" applyBorder="0" applyProtection="0">
      <alignment horizontal="left" vertical="top" wrapText="1" indent="1"/>
    </xf>
    <xf numFmtId="164" fontId="6" fillId="0" borderId="0">
      <alignment horizontal="left" indent="1"/>
    </xf>
    <xf numFmtId="0" fontId="9" fillId="6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</cellStyleXfs>
  <cellXfs count="35"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 indent="1"/>
    </xf>
    <xf numFmtId="164" fontId="12" fillId="0" borderId="0" xfId="0" applyNumberFormat="1" applyFont="1">
      <alignment vertical="top"/>
    </xf>
    <xf numFmtId="0" fontId="12" fillId="2" borderId="0" xfId="0" applyFont="1" applyFill="1" applyAlignment="1">
      <alignment horizontal="right"/>
    </xf>
    <xf numFmtId="0" fontId="15" fillId="0" borderId="0" xfId="0" applyFont="1">
      <alignment vertical="top"/>
    </xf>
    <xf numFmtId="0" fontId="16" fillId="2" borderId="0" xfId="2" applyFont="1" applyFill="1" applyBorder="1" applyAlignment="1">
      <alignment vertical="center"/>
    </xf>
    <xf numFmtId="0" fontId="15" fillId="2" borderId="0" xfId="0" applyFont="1" applyFill="1">
      <alignment vertical="top"/>
    </xf>
    <xf numFmtId="0" fontId="14" fillId="0" borderId="0" xfId="5" applyFont="1" applyFill="1" applyBorder="1" applyAlignment="1">
      <alignment horizontal="right" vertical="center"/>
    </xf>
    <xf numFmtId="0" fontId="17" fillId="0" borderId="0" xfId="0" applyFont="1">
      <alignment vertical="top"/>
    </xf>
    <xf numFmtId="0" fontId="17" fillId="0" borderId="0" xfId="0" applyFont="1" applyAlignment="1">
      <alignment vertical="top" wrapText="1"/>
    </xf>
    <xf numFmtId="0" fontId="19" fillId="2" borderId="0" xfId="2" applyFont="1" applyFill="1" applyBorder="1" applyAlignment="1">
      <alignment vertical="center"/>
    </xf>
    <xf numFmtId="0" fontId="18" fillId="2" borderId="0" xfId="5" applyFont="1" applyFill="1" applyAlignment="1">
      <alignment horizontal="left" vertical="center"/>
    </xf>
    <xf numFmtId="0" fontId="19" fillId="0" borderId="3" xfId="2" applyFont="1" applyFill="1">
      <alignment horizontal="left" vertical="center" indent="1"/>
    </xf>
    <xf numFmtId="164" fontId="20" fillId="0" borderId="0" xfId="12" applyFont="1">
      <alignment horizontal="left" indent="1"/>
    </xf>
    <xf numFmtId="0" fontId="17" fillId="0" borderId="0" xfId="0" applyFont="1" applyAlignment="1">
      <alignment horizontal="left" vertical="top" wrapText="1" indent="1"/>
    </xf>
    <xf numFmtId="164" fontId="20" fillId="6" borderId="0" xfId="13" applyNumberFormat="1" applyFont="1" applyAlignment="1">
      <alignment horizontal="left" wrapText="1" indent="1"/>
    </xf>
    <xf numFmtId="0" fontId="17" fillId="6" borderId="0" xfId="13" applyFont="1" applyAlignment="1">
      <alignment horizontal="left" vertical="top" wrapText="1" indent="1"/>
    </xf>
    <xf numFmtId="0" fontId="22" fillId="2" borderId="0" xfId="15" applyFont="1" applyFill="1"/>
    <xf numFmtId="0" fontId="23" fillId="2" borderId="0" xfId="0" applyFont="1" applyFill="1">
      <alignment vertical="top"/>
    </xf>
    <xf numFmtId="0" fontId="23" fillId="0" borderId="0" xfId="16" applyFont="1"/>
    <xf numFmtId="0" fontId="24" fillId="0" borderId="0" xfId="14" applyFont="1">
      <alignment horizontal="left" indent="1"/>
    </xf>
    <xf numFmtId="0" fontId="25" fillId="2" borderId="0" xfId="5" applyFont="1" applyFill="1" applyBorder="1">
      <alignment vertical="center"/>
    </xf>
    <xf numFmtId="0" fontId="17" fillId="6" borderId="0" xfId="13" applyFont="1" applyAlignment="1">
      <alignment vertical="top" wrapText="1"/>
    </xf>
    <xf numFmtId="0" fontId="26" fillId="2" borderId="0" xfId="5" applyFont="1" applyFill="1" applyBorder="1">
      <alignment vertical="center"/>
    </xf>
    <xf numFmtId="0" fontId="27" fillId="0" borderId="3" xfId="2" applyFont="1" applyFill="1">
      <alignment horizontal="left" vertical="center" indent="1"/>
    </xf>
    <xf numFmtId="164" fontId="28" fillId="0" borderId="0" xfId="12" applyFont="1">
      <alignment horizontal="left" indent="1"/>
    </xf>
    <xf numFmtId="0" fontId="29" fillId="0" borderId="0" xfId="0" applyFont="1" applyAlignment="1">
      <alignment horizontal="left" vertical="top" wrapText="1" indent="1"/>
    </xf>
    <xf numFmtId="164" fontId="28" fillId="6" borderId="0" xfId="13" applyNumberFormat="1" applyFont="1" applyAlignment="1">
      <alignment horizontal="left" indent="1"/>
    </xf>
    <xf numFmtId="0" fontId="29" fillId="6" borderId="0" xfId="13" applyFont="1" applyAlignment="1">
      <alignment horizontal="left" vertical="top" wrapText="1" indent="1"/>
    </xf>
    <xf numFmtId="0" fontId="29" fillId="6" borderId="0" xfId="13" applyFont="1" applyAlignment="1">
      <alignment vertical="top" wrapText="1"/>
    </xf>
    <xf numFmtId="0" fontId="29" fillId="0" borderId="0" xfId="0" applyFont="1">
      <alignment vertical="top"/>
    </xf>
    <xf numFmtId="0" fontId="21" fillId="6" borderId="0" xfId="11" applyFont="1" applyAlignment="1">
      <alignment horizontal="left" vertical="top" wrapText="1" indent="1"/>
    </xf>
    <xf numFmtId="0" fontId="30" fillId="6" borderId="0" xfId="11" applyFont="1" applyAlignment="1">
      <alignment horizontal="left" vertical="top" wrapText="1" inden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autoPageBreaks="0" fitToPage="1"/>
  </sheetPr>
  <dimension ref="A1:K14"/>
  <sheetViews>
    <sheetView showGridLines="0" zoomScaleNormal="100" workbookViewId="0">
      <selection activeCell="B1" sqref="B1"/>
    </sheetView>
  </sheetViews>
  <sheetFormatPr defaultColWidth="8.875" defaultRowHeight="15.95"/>
  <cols>
    <col min="1" max="1" width="2.625" style="1" customWidth="1"/>
    <col min="2" max="2" width="18.125" style="1" customWidth="1"/>
    <col min="3" max="8" width="17.625" style="1" customWidth="1"/>
    <col min="9" max="9" width="2.625" style="1" customWidth="1"/>
    <col min="10" max="10" width="15.625" style="1" customWidth="1"/>
    <col min="11" max="11" width="13.625" style="1" customWidth="1"/>
    <col min="12" max="16384" width="8.875" style="1"/>
  </cols>
  <sheetData>
    <row r="1" spans="1:11" s="8" customFormat="1" ht="60" customHeight="1">
      <c r="A1" s="6"/>
      <c r="B1" s="23" t="str">
        <f>"January "&amp;CalendarYear</f>
        <v>January 2026</v>
      </c>
      <c r="C1" s="12"/>
      <c r="D1" s="12"/>
      <c r="E1" s="12"/>
      <c r="F1" s="12"/>
      <c r="G1" s="12"/>
      <c r="H1" s="13"/>
      <c r="J1" s="19" t="s">
        <v>0</v>
      </c>
      <c r="K1" s="20"/>
    </row>
    <row r="2" spans="1:11" s="2" customFormat="1" ht="21.75" customHeight="1" thickBot="1">
      <c r="A2" s="1"/>
      <c r="B2" s="14" t="str">
        <f>WeekStart</f>
        <v>SUNDAY</v>
      </c>
      <c r="C2" s="14" t="str">
        <f t="shared" ref="C2:H2" si="0">UPPER(TEXT(C3,"dddd"))</f>
        <v>MONDAY</v>
      </c>
      <c r="D2" s="14" t="str">
        <f>UPPER(TEXT(D3,"dddd"))</f>
        <v>TUESDAY</v>
      </c>
      <c r="E2" s="14" t="str">
        <f t="shared" si="0"/>
        <v>WEDNESDAY</v>
      </c>
      <c r="F2" s="14" t="str">
        <f t="shared" si="0"/>
        <v>THURSDAY</v>
      </c>
      <c r="G2" s="14" t="str">
        <f t="shared" si="0"/>
        <v>FRIDAY</v>
      </c>
      <c r="H2" s="14" t="str">
        <f t="shared" si="0"/>
        <v>SATURDAY</v>
      </c>
      <c r="J2" s="21" t="s">
        <v>1</v>
      </c>
      <c r="K2" s="22">
        <v>2026</v>
      </c>
    </row>
    <row r="3" spans="1:11" s="3" customFormat="1" ht="19.5" customHeight="1">
      <c r="A3" s="1"/>
      <c r="B3" s="15">
        <f t="array" ref="B3:H3">DaysAndWeeks+DATE(CalendarYear,1,1)-WEEKDAY(DATE(CalendarYear,1,1),(WeekStart="Monday")+1)+1</f>
        <v>46019</v>
      </c>
      <c r="C3" s="15">
        <v>46020</v>
      </c>
      <c r="D3" s="15">
        <v>46021</v>
      </c>
      <c r="E3" s="15">
        <v>46022</v>
      </c>
      <c r="F3" s="15">
        <v>46023</v>
      </c>
      <c r="G3" s="15">
        <v>46024</v>
      </c>
      <c r="H3" s="15">
        <v>46025</v>
      </c>
      <c r="J3" s="21" t="s">
        <v>2</v>
      </c>
      <c r="K3" s="22" t="s">
        <v>3</v>
      </c>
    </row>
    <row r="4" spans="1:11" ht="57.95" customHeight="1">
      <c r="B4" s="16"/>
      <c r="C4" s="16"/>
      <c r="D4" s="16"/>
      <c r="E4" s="10"/>
      <c r="F4" s="16" t="s">
        <v>4</v>
      </c>
      <c r="G4" s="16"/>
      <c r="H4" s="16"/>
      <c r="J4" s="4"/>
    </row>
    <row r="5" spans="1:11" s="3" customFormat="1" ht="19.5" customHeight="1">
      <c r="A5" s="1"/>
      <c r="B5" s="17">
        <f t="array" ref="B5:H5">DaysAndWeeks+DATE(CalendarYear,1,1)-WEEKDAY(DATE(CalendarYear,1,1),(WeekStart="Monday")+1)+8</f>
        <v>46026</v>
      </c>
      <c r="C5" s="17">
        <v>46027</v>
      </c>
      <c r="D5" s="17">
        <v>46028</v>
      </c>
      <c r="E5" s="17">
        <v>46029</v>
      </c>
      <c r="F5" s="17">
        <v>46030</v>
      </c>
      <c r="G5" s="17">
        <v>46031</v>
      </c>
      <c r="H5" s="17">
        <v>46032</v>
      </c>
    </row>
    <row r="6" spans="1:11" ht="57.95" customHeight="1">
      <c r="B6" s="18"/>
      <c r="C6" s="18"/>
      <c r="D6" s="18"/>
      <c r="E6" s="18"/>
      <c r="F6" s="18"/>
      <c r="G6" s="18"/>
      <c r="H6" s="18"/>
      <c r="J6" s="5"/>
    </row>
    <row r="7" spans="1:11" s="3" customFormat="1" ht="19.5" customHeight="1">
      <c r="A7" s="1"/>
      <c r="B7" s="15">
        <f t="array" ref="B7:H7">DaysAndWeeks+DATE(CalendarYear,1,1)-WEEKDAY(DATE(CalendarYear,1,1),(WeekStart="Monday")+1)+15</f>
        <v>46033</v>
      </c>
      <c r="C7" s="15">
        <v>46034</v>
      </c>
      <c r="D7" s="15">
        <v>46035</v>
      </c>
      <c r="E7" s="15">
        <v>46036</v>
      </c>
      <c r="F7" s="15">
        <v>46037</v>
      </c>
      <c r="G7" s="15">
        <v>46038</v>
      </c>
      <c r="H7" s="15">
        <v>46039</v>
      </c>
      <c r="J7" s="5"/>
    </row>
    <row r="8" spans="1:11" ht="57.95" customHeight="1">
      <c r="B8" s="16"/>
      <c r="C8" s="16"/>
      <c r="D8" s="16"/>
      <c r="E8" s="16"/>
      <c r="F8" s="16"/>
      <c r="G8" s="16"/>
      <c r="H8" s="16"/>
    </row>
    <row r="9" spans="1:11" s="3" customFormat="1" ht="19.5" customHeight="1">
      <c r="A9" s="1"/>
      <c r="B9" s="17">
        <f t="array" ref="B9:H9">DaysAndWeeks+DATE(CalendarYear,1,1)-WEEKDAY(DATE(CalendarYear,1,1),(WeekStart="Monday")+1)+22</f>
        <v>46040</v>
      </c>
      <c r="C9" s="17">
        <v>46041</v>
      </c>
      <c r="D9" s="17">
        <v>46042</v>
      </c>
      <c r="E9" s="17">
        <v>46043</v>
      </c>
      <c r="F9" s="17">
        <v>46044</v>
      </c>
      <c r="G9" s="17">
        <v>46045</v>
      </c>
      <c r="H9" s="17">
        <v>46046</v>
      </c>
    </row>
    <row r="10" spans="1:11" ht="57.95" customHeight="1">
      <c r="B10" s="18"/>
      <c r="C10" s="18" t="s">
        <v>5</v>
      </c>
      <c r="D10" s="18"/>
      <c r="E10" s="18"/>
      <c r="F10" s="18"/>
      <c r="G10" s="18"/>
      <c r="H10" s="18"/>
    </row>
    <row r="11" spans="1:11" s="3" customFormat="1" ht="19.5" customHeight="1">
      <c r="A11" s="1"/>
      <c r="B11" s="15">
        <f t="array" ref="B11:H11">DaysAndWeeks+DATE(CalendarYear,1,1)-WEEKDAY(DATE(CalendarYear,1,1),(WeekStart="Monday")+1)+29</f>
        <v>46047</v>
      </c>
      <c r="C11" s="15">
        <v>46048</v>
      </c>
      <c r="D11" s="15">
        <v>46049</v>
      </c>
      <c r="E11" s="15">
        <v>46050</v>
      </c>
      <c r="F11" s="15">
        <v>46051</v>
      </c>
      <c r="G11" s="15">
        <v>46052</v>
      </c>
      <c r="H11" s="15">
        <v>46053</v>
      </c>
    </row>
    <row r="12" spans="1:11" ht="57.95" customHeight="1">
      <c r="B12" s="16"/>
      <c r="C12" s="11" t="s">
        <v>6</v>
      </c>
      <c r="D12" s="16"/>
      <c r="E12" s="16" t="s">
        <v>7</v>
      </c>
      <c r="F12" s="16"/>
      <c r="G12" s="16"/>
      <c r="H12" s="16" t="s">
        <v>8</v>
      </c>
    </row>
    <row r="13" spans="1:11" s="3" customFormat="1" ht="19.5" customHeight="1">
      <c r="A13" s="1"/>
      <c r="B13" s="17">
        <f t="array" ref="B13:C13">DaysAndWeeks+DATE(CalendarYear,1,1)-WEEKDAY(DATE(CalendarYear,1,1),(WeekStart="Monday")+1)+36</f>
        <v>46054</v>
      </c>
      <c r="C13" s="17">
        <v>46055</v>
      </c>
      <c r="D13" s="33" t="s">
        <v>9</v>
      </c>
      <c r="E13" s="24"/>
      <c r="F13" s="24"/>
      <c r="G13" s="24"/>
      <c r="H13" s="24"/>
    </row>
    <row r="14" spans="1:11" ht="57.95" customHeight="1">
      <c r="B14" s="18"/>
      <c r="C14" s="18"/>
      <c r="D14" s="33"/>
      <c r="E14" s="24"/>
      <c r="F14" s="24"/>
      <c r="G14" s="24"/>
      <c r="H14" s="24"/>
    </row>
  </sheetData>
  <mergeCells count="2">
    <mergeCell ref="D13:D14"/>
    <mergeCell ref="E13:H14"/>
  </mergeCells>
  <phoneticPr fontId="1" type="noConversion"/>
  <conditionalFormatting sqref="B3:G3">
    <cfRule type="expression" dxfId="23" priority="23">
      <formula>DAY(B3)&gt;8</formula>
    </cfRule>
  </conditionalFormatting>
  <conditionalFormatting sqref="B11:H11 B13:C13">
    <cfRule type="expression" dxfId="22" priority="24">
      <formula>AND(DAY(B11)&gt;=1,DAY(B11)&lt;=15)</formula>
    </cfRule>
  </conditionalFormatting>
  <dataValidations count="13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K3" xr:uid="{00000000-0002-0000-0000-000000000000}">
      <formula1>"SUNDAY,MONDAY"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" sqref="A1" xr:uid="{00000000-0002-0000-0000-000001000000}"/>
    <dataValidation allowBlank="1" showInputMessage="1" showErrorMessage="1" prompt="Enter year and select calendar start day in cells below. These Calendar Settings cells will not print" sqref="J1" xr:uid="{00000000-0002-0000-0000-000002000000}"/>
    <dataValidation allowBlank="1" showInputMessage="1" showErrorMessage="1" prompt="Enter year in cell at right" sqref="J2" xr:uid="{00000000-0002-0000-0000-000003000000}"/>
    <dataValidation allowBlank="1" showInputMessage="1" showErrorMessage="1" prompt="Select week start day in cell at right" sqref="J3" xr:uid="{00000000-0002-0000-0000-000004000000}"/>
    <dataValidation allowBlank="1" showInputMessage="1" showErrorMessage="1" prompt="Enter year in this cell" sqref="K2" xr:uid="{00000000-0002-0000-0000-000005000000}"/>
    <dataValidation allowBlank="1" showInputMessage="1" showErrorMessage="1" prompt="This row contains weekday names for this calendar. This cell contains the starting day of the week. To change week start day, enter a new weekday in cell K3, in this worksheet" sqref="B2" xr:uid="{00000000-0002-0000-0000-000006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000-000007000000}"/>
    <dataValidation allowBlank="1" showInputMessage="1" showErrorMessage="1" prompt="The year in this cell is automatically updated based on the year entered in cell K2. Calendar below has dates for previous and next month with lighter font shade" sqref="B1" xr:uid="{00000000-0002-0000-0000-000008000000}"/>
    <dataValidation allowBlank="1" showInputMessage="1" showErrorMessage="1" prompt="Automatically determined weekday" sqref="C2:H2" xr:uid="{00000000-0002-0000-0000-000009000000}"/>
    <dataValidation allowBlank="1" showInputMessage="1" showErrorMessage="1" prompt="This row &amp; rows 6, 8, 10, 12, &amp; 14 are cells for entering daily notes related to the calendar day in the cell above" sqref="B4" xr:uid="{00000000-0002-0000-0000-00000A000000}"/>
    <dataValidation allowBlank="1" showInputMessage="1" showErrorMessage="1" prompt="Enter Notes in this cell" sqref="E13:H14" xr:uid="{00000000-0002-0000-0000-00000B000000}"/>
    <dataValidation allowBlank="1" showInputMessage="1" showErrorMessage="1" prompt="Enter Notes in the cell at right" sqref="D13:D14" xr:uid="{00000000-0002-0000-0000-00000C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  <pageSetUpPr fitToPage="1"/>
  </sheetPr>
  <dimension ref="A1:H16"/>
  <sheetViews>
    <sheetView showGridLines="0" workbookViewId="0">
      <selection activeCell="B1" sqref="B1"/>
    </sheetView>
  </sheetViews>
  <sheetFormatPr defaultColWidth="8.875" defaultRowHeight="14.1"/>
  <cols>
    <col min="1" max="1" width="2.625" style="1" customWidth="1"/>
    <col min="2" max="2" width="18.125" style="1" customWidth="1"/>
    <col min="3" max="8" width="17.625" style="1" customWidth="1"/>
    <col min="9" max="9" width="2.625" style="1" customWidth="1"/>
    <col min="10" max="10" width="12" style="1" customWidth="1"/>
    <col min="11" max="16384" width="8.875" style="1"/>
  </cols>
  <sheetData>
    <row r="1" spans="1:8" s="8" customFormat="1" ht="60" customHeight="1">
      <c r="A1" s="6"/>
      <c r="B1" s="25" t="str">
        <f>"February "&amp;CalendarYear</f>
        <v>February 2026</v>
      </c>
      <c r="C1" s="7"/>
      <c r="D1" s="7"/>
      <c r="E1" s="7"/>
      <c r="F1" s="7"/>
      <c r="G1" s="7"/>
      <c r="H1" s="9"/>
    </row>
    <row r="2" spans="1:8" s="2" customFormat="1" ht="21.75" customHeight="1">
      <c r="A2" s="1"/>
      <c r="B2" s="26" t="str">
        <f>IF(WeekStart="SUNDAY", "SUNDAY","MONDAY")</f>
        <v>SUNDAY</v>
      </c>
      <c r="C2" s="26" t="str">
        <f t="shared" ref="C2:H2" si="0">UPPER(TEXT(C3,"dddd"))</f>
        <v>MONDAY</v>
      </c>
      <c r="D2" s="26" t="str">
        <f t="shared" si="0"/>
        <v>TUESDAY</v>
      </c>
      <c r="E2" s="26" t="str">
        <f t="shared" si="0"/>
        <v>WEDNESDAY</v>
      </c>
      <c r="F2" s="26" t="str">
        <f t="shared" si="0"/>
        <v>THURSDAY</v>
      </c>
      <c r="G2" s="26" t="str">
        <f t="shared" si="0"/>
        <v>FRIDAY</v>
      </c>
      <c r="H2" s="26" t="str">
        <f t="shared" si="0"/>
        <v>SATURDAY</v>
      </c>
    </row>
    <row r="3" spans="1:8" s="3" customFormat="1" ht="19.5" customHeight="1">
      <c r="A3" s="1"/>
      <c r="B3" s="27">
        <f t="array" ref="B3:H3">DaysAndWeeks+DATE(CalendarYear,2,1)-WEEKDAY(DATE(CalendarYear,2,1),(WeekStart="Monday")+1)+1</f>
        <v>46054</v>
      </c>
      <c r="C3" s="27">
        <v>46055</v>
      </c>
      <c r="D3" s="27">
        <v>46056</v>
      </c>
      <c r="E3" s="27">
        <v>46057</v>
      </c>
      <c r="F3" s="27">
        <v>46058</v>
      </c>
      <c r="G3" s="27">
        <v>46059</v>
      </c>
      <c r="H3" s="27">
        <v>46060</v>
      </c>
    </row>
    <row r="4" spans="1:8" ht="87" customHeight="1">
      <c r="B4" s="28" t="s">
        <v>10</v>
      </c>
      <c r="C4" s="28"/>
      <c r="D4" s="28"/>
      <c r="E4" s="28"/>
      <c r="F4" s="28"/>
      <c r="G4" s="28"/>
      <c r="H4" s="28"/>
    </row>
    <row r="5" spans="1:8" s="3" customFormat="1" ht="19.5" customHeight="1">
      <c r="A5" s="1"/>
      <c r="B5" s="29">
        <f t="array" ref="B5:H5">DaysAndWeeks+DATE(CalendarYear,2,1)-WEEKDAY(DATE(CalendarYear,2,1),(WeekStart="Monday")+1)+8</f>
        <v>46061</v>
      </c>
      <c r="C5" s="29">
        <v>46062</v>
      </c>
      <c r="D5" s="29">
        <v>46063</v>
      </c>
      <c r="E5" s="29">
        <v>46064</v>
      </c>
      <c r="F5" s="29">
        <v>46065</v>
      </c>
      <c r="G5" s="29">
        <v>46066</v>
      </c>
      <c r="H5" s="29">
        <v>46067</v>
      </c>
    </row>
    <row r="6" spans="1:8" ht="57.95" customHeight="1">
      <c r="B6" s="30"/>
      <c r="C6" s="30"/>
      <c r="D6" s="30"/>
      <c r="E6" s="30"/>
      <c r="F6" s="30"/>
      <c r="G6" s="30"/>
      <c r="H6" s="30" t="s">
        <v>11</v>
      </c>
    </row>
    <row r="7" spans="1:8" s="3" customFormat="1" ht="19.5" customHeight="1">
      <c r="A7" s="1"/>
      <c r="B7" s="27">
        <f t="array" ref="B7:H7">DaysAndWeeks+DATE(CalendarYear,2,1)-WEEKDAY(DATE(CalendarYear,2,1),(WeekStart="Monday")+1)+15</f>
        <v>46068</v>
      </c>
      <c r="C7" s="27">
        <v>46069</v>
      </c>
      <c r="D7" s="27">
        <v>46070</v>
      </c>
      <c r="E7" s="27">
        <v>46071</v>
      </c>
      <c r="F7" s="27">
        <v>46072</v>
      </c>
      <c r="G7" s="27">
        <v>46073</v>
      </c>
      <c r="H7" s="27">
        <v>46074</v>
      </c>
    </row>
    <row r="8" spans="1:8" ht="72" customHeight="1">
      <c r="B8" s="28"/>
      <c r="C8" s="28" t="s">
        <v>12</v>
      </c>
      <c r="D8" s="28" t="s">
        <v>13</v>
      </c>
      <c r="E8" s="28" t="s">
        <v>14</v>
      </c>
      <c r="F8" s="28"/>
      <c r="G8" s="28"/>
      <c r="H8" s="28"/>
    </row>
    <row r="9" spans="1:8" s="3" customFormat="1" ht="19.5" customHeight="1">
      <c r="A9" s="1"/>
      <c r="B9" s="29">
        <f t="array" ref="B9:H9">DaysAndWeeks+DATE(CalendarYear,2,1)-WEEKDAY(DATE(CalendarYear,2,1),(WeekStart="Monday")+1)+22</f>
        <v>46075</v>
      </c>
      <c r="C9" s="29">
        <v>46076</v>
      </c>
      <c r="D9" s="29">
        <v>46077</v>
      </c>
      <c r="E9" s="29">
        <v>46078</v>
      </c>
      <c r="F9" s="29">
        <v>46079</v>
      </c>
      <c r="G9" s="29">
        <v>46080</v>
      </c>
      <c r="H9" s="29">
        <v>46081</v>
      </c>
    </row>
    <row r="10" spans="1:8" ht="57.95" customHeight="1">
      <c r="B10" s="30"/>
      <c r="C10" s="30"/>
      <c r="D10" s="30"/>
      <c r="E10" s="30"/>
      <c r="F10" s="30"/>
      <c r="G10" s="30"/>
      <c r="H10" s="30"/>
    </row>
    <row r="11" spans="1:8" s="3" customFormat="1" ht="19.5" customHeight="1">
      <c r="A11" s="1"/>
      <c r="B11" s="27">
        <f t="array" ref="B11:H11">DaysAndWeeks+DATE(CalendarYear,2,1)-WEEKDAY(DATE(CalendarYear,2,1),(WeekStart="Monday")+1)+29</f>
        <v>46082</v>
      </c>
      <c r="C11" s="27">
        <v>46083</v>
      </c>
      <c r="D11" s="27">
        <v>46084</v>
      </c>
      <c r="E11" s="27">
        <v>46085</v>
      </c>
      <c r="F11" s="27">
        <v>46086</v>
      </c>
      <c r="G11" s="27">
        <v>46087</v>
      </c>
      <c r="H11" s="27">
        <v>46088</v>
      </c>
    </row>
    <row r="12" spans="1:8" ht="57.95" customHeight="1">
      <c r="B12" s="28"/>
      <c r="C12" s="28"/>
      <c r="D12" s="28"/>
      <c r="E12" s="28"/>
      <c r="F12" s="28"/>
      <c r="G12" s="28"/>
      <c r="H12" s="28"/>
    </row>
    <row r="13" spans="1:8" s="3" customFormat="1" ht="19.5" customHeight="1">
      <c r="A13" s="1"/>
      <c r="B13" s="29">
        <f t="array" ref="B13:C13">DaysAndWeeks+DATE(CalendarYear,2,1)-WEEKDAY(DATE(CalendarYear,2,1),(WeekStart="Monday")+1)+36</f>
        <v>46089</v>
      </c>
      <c r="C13" s="29">
        <v>46090</v>
      </c>
      <c r="D13" s="34" t="s">
        <v>15</v>
      </c>
      <c r="E13" s="31"/>
      <c r="F13" s="31"/>
      <c r="G13" s="31"/>
      <c r="H13" s="31"/>
    </row>
    <row r="14" spans="1:8" ht="57.95" customHeight="1">
      <c r="B14" s="30"/>
      <c r="C14" s="30"/>
      <c r="D14" s="34"/>
      <c r="E14" s="31"/>
      <c r="F14" s="31"/>
      <c r="G14" s="31"/>
      <c r="H14" s="31"/>
    </row>
    <row r="15" spans="1:8" ht="16.5">
      <c r="B15" s="32"/>
      <c r="C15" s="32"/>
      <c r="D15" s="32"/>
      <c r="E15" s="32"/>
      <c r="F15" s="32"/>
      <c r="G15" s="32"/>
      <c r="H15" s="32"/>
    </row>
    <row r="16" spans="1:8" ht="16.5">
      <c r="B16" s="32"/>
      <c r="C16" s="32"/>
      <c r="D16" s="32"/>
      <c r="E16" s="32"/>
      <c r="F16" s="32"/>
      <c r="G16" s="32"/>
      <c r="H16" s="32"/>
    </row>
  </sheetData>
  <mergeCells count="2">
    <mergeCell ref="D13:D14"/>
    <mergeCell ref="E13:H14"/>
  </mergeCells>
  <conditionalFormatting sqref="B3:G3">
    <cfRule type="expression" dxfId="21" priority="1">
      <formula>DAY(B3)&gt;8</formula>
    </cfRule>
  </conditionalFormatting>
  <conditionalFormatting sqref="B11:H11 B13:C13">
    <cfRule type="expression" dxfId="20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1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1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100-000002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100-000003000000}"/>
    <dataValidation allowBlank="1" showInputMessage="1" showErrorMessage="1" prompt="February month calendar" sqref="A1" xr:uid="{00000000-0002-0000-0100-000004000000}"/>
    <dataValidation allowBlank="1" showInputMessage="1" showErrorMessage="1" prompt="Enter Notes in the cell at right" sqref="D13:D14" xr:uid="{00000000-0002-0000-0100-000005000000}"/>
    <dataValidation allowBlank="1" showInputMessage="1" showErrorMessage="1" prompt="Enter Notes in this cell" sqref="E13:H14" xr:uid="{00000000-0002-0000-0100-000006000000}"/>
    <dataValidation allowBlank="1" showInputMessage="1" showErrorMessage="1" prompt="This row &amp; rows 6, 8, 10, 12, &amp; 14 are cells for entering daily notes related to the calendar day in the cell above" sqref="B4" xr:uid="{00000000-0002-0000-01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B1:H14"/>
  <sheetViews>
    <sheetView showGridLines="0" workbookViewId="0">
      <selection activeCell="B1" sqref="B1"/>
    </sheetView>
  </sheetViews>
  <sheetFormatPr defaultColWidth="8.875" defaultRowHeight="15.95"/>
  <cols>
    <col min="1" max="1" width="2.625" style="1" customWidth="1"/>
    <col min="2" max="2" width="18.125" style="1" customWidth="1"/>
    <col min="3" max="8" width="17.625" style="1" customWidth="1"/>
    <col min="9" max="9" width="2.625" style="1" customWidth="1"/>
    <col min="10" max="10" width="12" style="1" customWidth="1"/>
    <col min="11" max="16384" width="8.875" style="1"/>
  </cols>
  <sheetData>
    <row r="1" spans="2:8" s="6" customFormat="1" ht="60" customHeight="1">
      <c r="B1" s="25" t="str">
        <f>"March "&amp;CalendarYear</f>
        <v>March 2026</v>
      </c>
      <c r="C1" s="7"/>
      <c r="D1" s="7"/>
      <c r="E1" s="7"/>
      <c r="F1" s="7"/>
      <c r="G1" s="7"/>
      <c r="H1" s="9"/>
    </row>
    <row r="2" spans="2:8" ht="21.75" customHeight="1">
      <c r="B2" s="26" t="str">
        <f>IF(WeekStart="SUNDAY", "SUNDAY","MONDAY")</f>
        <v>SUNDAY</v>
      </c>
      <c r="C2" s="26" t="str">
        <f t="shared" ref="C2:H2" si="0">UPPER(TEXT(C3,"dddd"))</f>
        <v>MONDAY</v>
      </c>
      <c r="D2" s="26" t="str">
        <f t="shared" si="0"/>
        <v>TUESDAY</v>
      </c>
      <c r="E2" s="26" t="str">
        <f t="shared" si="0"/>
        <v>WEDNESDAY</v>
      </c>
      <c r="F2" s="26" t="str">
        <f t="shared" si="0"/>
        <v>THURSDAY</v>
      </c>
      <c r="G2" s="26" t="str">
        <f t="shared" si="0"/>
        <v>FRIDAY</v>
      </c>
      <c r="H2" s="26" t="str">
        <f t="shared" si="0"/>
        <v>SATURDAY</v>
      </c>
    </row>
    <row r="3" spans="2:8" ht="19.5" customHeight="1">
      <c r="B3" s="27">
        <f t="array" ref="B3:H3">DaysAndWeeks+DATE(CalendarYear,3,1)-WEEKDAY(DATE(CalendarYear,3,1),(WeekStart="Monday")+1)+1</f>
        <v>46082</v>
      </c>
      <c r="C3" s="27">
        <v>46083</v>
      </c>
      <c r="D3" s="27">
        <v>46084</v>
      </c>
      <c r="E3" s="27">
        <v>46085</v>
      </c>
      <c r="F3" s="27">
        <v>46086</v>
      </c>
      <c r="G3" s="27">
        <v>46087</v>
      </c>
      <c r="H3" s="27">
        <v>46088</v>
      </c>
    </row>
    <row r="4" spans="2:8" ht="57.95" customHeight="1">
      <c r="B4" s="28" t="s">
        <v>16</v>
      </c>
      <c r="C4" s="28"/>
      <c r="D4" s="28"/>
      <c r="E4" s="28" t="s">
        <v>17</v>
      </c>
      <c r="F4" s="28"/>
      <c r="G4" s="28" t="s">
        <v>18</v>
      </c>
      <c r="H4" s="28"/>
    </row>
    <row r="5" spans="2:8" ht="19.5" customHeight="1">
      <c r="B5" s="29">
        <f t="array" ref="B5:H5">DaysAndWeeks+DATE(CalendarYear,3,1)-WEEKDAY(DATE(CalendarYear,3,1),(WeekStart="Monday")+1)+8</f>
        <v>46089</v>
      </c>
      <c r="C5" s="29">
        <v>46090</v>
      </c>
      <c r="D5" s="29">
        <v>46091</v>
      </c>
      <c r="E5" s="29">
        <v>46092</v>
      </c>
      <c r="F5" s="29">
        <v>46093</v>
      </c>
      <c r="G5" s="29">
        <v>46094</v>
      </c>
      <c r="H5" s="29">
        <v>46095</v>
      </c>
    </row>
    <row r="6" spans="2:8" ht="57.95" customHeight="1">
      <c r="B6" s="30" t="s">
        <v>19</v>
      </c>
      <c r="C6" s="30"/>
      <c r="D6" s="30" t="s">
        <v>20</v>
      </c>
      <c r="E6" s="30"/>
      <c r="F6" s="30"/>
      <c r="G6" s="30"/>
      <c r="H6" s="30" t="s">
        <v>21</v>
      </c>
    </row>
    <row r="7" spans="2:8" ht="19.5" customHeight="1">
      <c r="B7" s="27">
        <f t="array" ref="B7:H7">DaysAndWeeks+DATE(CalendarYear,3,1)-WEEKDAY(DATE(CalendarYear,3,1),(WeekStart="Monday")+1)+15</f>
        <v>46096</v>
      </c>
      <c r="C7" s="27">
        <v>46097</v>
      </c>
      <c r="D7" s="27">
        <v>46098</v>
      </c>
      <c r="E7" s="27">
        <v>46099</v>
      </c>
      <c r="F7" s="27">
        <v>46100</v>
      </c>
      <c r="G7" s="27">
        <v>46101</v>
      </c>
      <c r="H7" s="27">
        <v>46102</v>
      </c>
    </row>
    <row r="8" spans="2:8" ht="57.95" customHeight="1">
      <c r="B8" s="28"/>
      <c r="C8" s="28"/>
      <c r="D8" s="28" t="s">
        <v>22</v>
      </c>
      <c r="E8" s="28"/>
      <c r="F8" s="28"/>
      <c r="G8" s="28" t="s">
        <v>23</v>
      </c>
      <c r="H8" s="28"/>
    </row>
    <row r="9" spans="2:8" ht="19.5" customHeight="1">
      <c r="B9" s="29">
        <f t="array" ref="B9:H9">DaysAndWeeks+DATE(CalendarYear,3,1)-WEEKDAY(DATE(CalendarYear,3,1),(WeekStart="Monday")+1)+22</f>
        <v>46103</v>
      </c>
      <c r="C9" s="29">
        <v>46104</v>
      </c>
      <c r="D9" s="29">
        <v>46105</v>
      </c>
      <c r="E9" s="29">
        <v>46106</v>
      </c>
      <c r="F9" s="29">
        <v>46107</v>
      </c>
      <c r="G9" s="29">
        <v>46108</v>
      </c>
      <c r="H9" s="29">
        <v>46109</v>
      </c>
    </row>
    <row r="10" spans="2:8" ht="57.95" customHeight="1">
      <c r="B10" s="30"/>
      <c r="C10" s="30"/>
      <c r="D10" s="30"/>
      <c r="E10" s="30"/>
      <c r="F10" s="30"/>
      <c r="G10" s="30"/>
      <c r="H10" s="30"/>
    </row>
    <row r="11" spans="2:8" ht="19.5" customHeight="1">
      <c r="B11" s="27">
        <f t="array" ref="B11:H11">DaysAndWeeks+DATE(CalendarYear,3,1)-WEEKDAY(DATE(CalendarYear,3,1),(WeekStart="Monday")+1)+29</f>
        <v>46110</v>
      </c>
      <c r="C11" s="27">
        <v>46111</v>
      </c>
      <c r="D11" s="27">
        <v>46112</v>
      </c>
      <c r="E11" s="27">
        <v>46113</v>
      </c>
      <c r="F11" s="27">
        <v>46114</v>
      </c>
      <c r="G11" s="27">
        <v>46115</v>
      </c>
      <c r="H11" s="27">
        <v>46116</v>
      </c>
    </row>
    <row r="12" spans="2:8" ht="57.95" customHeight="1">
      <c r="B12" s="28"/>
      <c r="C12" s="28"/>
      <c r="D12" s="28" t="s">
        <v>24</v>
      </c>
      <c r="E12" s="28"/>
      <c r="F12" s="28"/>
      <c r="G12" s="28"/>
      <c r="H12" s="28"/>
    </row>
    <row r="13" spans="2:8" ht="19.5" customHeight="1">
      <c r="B13" s="29">
        <f t="array" ref="B13:C13">DaysAndWeeks+DATE(CalendarYear,3,1)-WEEKDAY(DATE(CalendarYear,3,1),(WeekStart="Monday")+1)+36</f>
        <v>46117</v>
      </c>
      <c r="C13" s="29">
        <v>46118</v>
      </c>
      <c r="D13" s="34" t="s">
        <v>9</v>
      </c>
      <c r="E13" s="31"/>
      <c r="F13" s="31"/>
      <c r="G13" s="31"/>
      <c r="H13" s="31"/>
    </row>
    <row r="14" spans="2:8" ht="57.95" customHeight="1">
      <c r="B14" s="30"/>
      <c r="C14" s="30"/>
      <c r="D14" s="34"/>
      <c r="E14" s="31"/>
      <c r="F14" s="31"/>
      <c r="G14" s="31"/>
      <c r="H14" s="31"/>
    </row>
  </sheetData>
  <mergeCells count="2">
    <mergeCell ref="D13:D14"/>
    <mergeCell ref="E13:H14"/>
  </mergeCells>
  <conditionalFormatting sqref="B3:G3">
    <cfRule type="expression" dxfId="19" priority="1">
      <formula>DAY(B3)&gt;8</formula>
    </cfRule>
  </conditionalFormatting>
  <conditionalFormatting sqref="B11:H11 B13:C13">
    <cfRule type="expression" dxfId="18" priority="2">
      <formula>AND(DAY(B11)&gt;=1,DAY(B11)&lt;=15)</formula>
    </cfRule>
  </conditionalFormatting>
  <dataValidations count="8">
    <dataValidation allowBlank="1" showInputMessage="1" showErrorMessage="1" prompt="This row &amp; rows 6, 8, 10, 12, &amp; 14 are cells for entering daily notes related to the calendar day in the cell above" sqref="B4" xr:uid="{00000000-0002-0000-0200-000000000000}"/>
    <dataValidation allowBlank="1" showInputMessage="1" showErrorMessage="1" prompt="Enter Notes in this cell" sqref="E13:H14" xr:uid="{00000000-0002-0000-0200-000001000000}"/>
    <dataValidation allowBlank="1" showInputMessage="1" showErrorMessage="1" prompt="Enter Notes in the cell at right" sqref="D13:D14" xr:uid="{00000000-0002-0000-0200-000002000000}"/>
    <dataValidation allowBlank="1" showInputMessage="1" showErrorMessage="1" prompt="March month calendar" sqref="A1" xr:uid="{00000000-0002-0000-0200-000003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200-000004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200-000005000000}"/>
    <dataValidation allowBlank="1" showInputMessage="1" showErrorMessage="1" prompt="Automatically determined weekday" sqref="C2:H2" xr:uid="{00000000-0002-0000-02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2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39997558519241921"/>
    <pageSetUpPr fitToPage="1"/>
  </sheetPr>
  <dimension ref="B1:H14"/>
  <sheetViews>
    <sheetView showGridLines="0" tabSelected="1" topLeftCell="A10" workbookViewId="0">
      <selection activeCell="B2" sqref="B2:H14"/>
    </sheetView>
  </sheetViews>
  <sheetFormatPr defaultColWidth="8.875" defaultRowHeight="15.95"/>
  <cols>
    <col min="1" max="1" width="2.625" style="1" customWidth="1"/>
    <col min="2" max="2" width="18.125" style="1" customWidth="1"/>
    <col min="3" max="8" width="17.625" style="1" customWidth="1"/>
    <col min="9" max="9" width="2.625" style="1" customWidth="1"/>
    <col min="10" max="10" width="12" style="1" customWidth="1"/>
    <col min="11" max="16384" width="8.875" style="1"/>
  </cols>
  <sheetData>
    <row r="1" spans="2:8" s="6" customFormat="1" ht="60" customHeight="1">
      <c r="B1" s="25" t="str">
        <f>"April "&amp;CalendarYear</f>
        <v>April 2026</v>
      </c>
      <c r="C1" s="7"/>
      <c r="D1" s="7"/>
      <c r="E1" s="7"/>
      <c r="F1" s="7"/>
      <c r="G1" s="7"/>
      <c r="H1" s="9"/>
    </row>
    <row r="2" spans="2:8" ht="21.75" customHeight="1">
      <c r="B2" s="26" t="str">
        <f>IF(WeekStart="SUNDAY", "SUNDAY","MONDAY")</f>
        <v>SUNDAY</v>
      </c>
      <c r="C2" s="26" t="str">
        <f t="shared" ref="C2:H2" si="0">UPPER(TEXT(C3,"dddd"))</f>
        <v>MONDAY</v>
      </c>
      <c r="D2" s="26" t="str">
        <f t="shared" si="0"/>
        <v>TUESDAY</v>
      </c>
      <c r="E2" s="26" t="str">
        <f t="shared" si="0"/>
        <v>WEDNESDAY</v>
      </c>
      <c r="F2" s="26" t="str">
        <f t="shared" si="0"/>
        <v>THURSDAY</v>
      </c>
      <c r="G2" s="26" t="str">
        <f t="shared" si="0"/>
        <v>FRIDAY</v>
      </c>
      <c r="H2" s="26" t="str">
        <f t="shared" si="0"/>
        <v>SATURDAY</v>
      </c>
    </row>
    <row r="3" spans="2:8" ht="19.5" customHeight="1">
      <c r="B3" s="27">
        <f t="array" ref="B3:H3">DaysAndWeeks+DATE(CalendarYear,4,1)-WEEKDAY(DATE(CalendarYear,4,1),(WeekStart="Monday")+1)+1</f>
        <v>46110</v>
      </c>
      <c r="C3" s="27">
        <v>46111</v>
      </c>
      <c r="D3" s="27">
        <v>46112</v>
      </c>
      <c r="E3" s="27">
        <v>46113</v>
      </c>
      <c r="F3" s="27">
        <v>46114</v>
      </c>
      <c r="G3" s="27">
        <v>46115</v>
      </c>
      <c r="H3" s="27">
        <v>46116</v>
      </c>
    </row>
    <row r="4" spans="2:8" ht="83.1" customHeight="1">
      <c r="B4" s="28"/>
      <c r="C4" s="28"/>
      <c r="D4" s="28"/>
      <c r="E4" s="28" t="s">
        <v>25</v>
      </c>
      <c r="F4" s="28"/>
      <c r="G4" s="28"/>
      <c r="H4" s="28"/>
    </row>
    <row r="5" spans="2:8" ht="19.5" customHeight="1">
      <c r="B5" s="29">
        <f t="array" ref="B5:H5">DaysAndWeeks+DATE(CalendarYear,4,1)-WEEKDAY(DATE(CalendarYear,4,1),(WeekStart="Monday")+1)+8</f>
        <v>46117</v>
      </c>
      <c r="C5" s="29">
        <v>46118</v>
      </c>
      <c r="D5" s="29">
        <v>46119</v>
      </c>
      <c r="E5" s="29">
        <v>46120</v>
      </c>
      <c r="F5" s="29">
        <v>46121</v>
      </c>
      <c r="G5" s="29">
        <v>46122</v>
      </c>
      <c r="H5" s="29">
        <v>46123</v>
      </c>
    </row>
    <row r="6" spans="2:8" ht="57.95" customHeight="1">
      <c r="B6" s="30"/>
      <c r="C6" s="30"/>
      <c r="D6" s="30"/>
      <c r="E6" s="30"/>
      <c r="F6" s="30"/>
      <c r="G6" s="30"/>
      <c r="H6" s="30" t="s">
        <v>26</v>
      </c>
    </row>
    <row r="7" spans="2:8" ht="19.5" customHeight="1">
      <c r="B7" s="27">
        <f t="array" ref="B7:H7">DaysAndWeeks+DATE(CalendarYear,4,1)-WEEKDAY(DATE(CalendarYear,4,1),(WeekStart="Monday")+1)+15</f>
        <v>46124</v>
      </c>
      <c r="C7" s="27">
        <v>46125</v>
      </c>
      <c r="D7" s="27">
        <v>46126</v>
      </c>
      <c r="E7" s="27">
        <v>46127</v>
      </c>
      <c r="F7" s="27">
        <v>46128</v>
      </c>
      <c r="G7" s="27">
        <v>46129</v>
      </c>
      <c r="H7" s="27">
        <v>46130</v>
      </c>
    </row>
    <row r="8" spans="2:8" ht="57.95" customHeight="1">
      <c r="B8" s="28"/>
      <c r="C8" s="28"/>
      <c r="D8" s="28"/>
      <c r="E8" s="28" t="s">
        <v>27</v>
      </c>
      <c r="F8" s="28"/>
      <c r="G8" s="28"/>
      <c r="H8" s="28"/>
    </row>
    <row r="9" spans="2:8" ht="19.5" customHeight="1">
      <c r="B9" s="29">
        <f t="array" ref="B9:H9">DaysAndWeeks+DATE(CalendarYear,4,1)-WEEKDAY(DATE(CalendarYear,4,1),(WeekStart="Monday")+1)+22</f>
        <v>46131</v>
      </c>
      <c r="C9" s="29">
        <v>46132</v>
      </c>
      <c r="D9" s="29">
        <v>46133</v>
      </c>
      <c r="E9" s="29">
        <v>46134</v>
      </c>
      <c r="F9" s="29">
        <v>46135</v>
      </c>
      <c r="G9" s="29">
        <v>46136</v>
      </c>
      <c r="H9" s="29">
        <v>46137</v>
      </c>
    </row>
    <row r="10" spans="2:8" ht="57.95" customHeight="1">
      <c r="B10" s="30" t="s">
        <v>28</v>
      </c>
      <c r="C10" s="30"/>
      <c r="D10" s="30"/>
      <c r="E10" s="30" t="s">
        <v>29</v>
      </c>
      <c r="F10" s="30" t="s">
        <v>30</v>
      </c>
      <c r="G10" s="30"/>
      <c r="H10" s="30"/>
    </row>
    <row r="11" spans="2:8" ht="19.5" customHeight="1">
      <c r="B11" s="27">
        <f t="array" ref="B11:H11">DaysAndWeeks+DATE(CalendarYear,4,1)-WEEKDAY(DATE(CalendarYear,4,1),(WeekStart="Monday")+1)+29</f>
        <v>46138</v>
      </c>
      <c r="C11" s="27">
        <v>46139</v>
      </c>
      <c r="D11" s="27">
        <v>46140</v>
      </c>
      <c r="E11" s="27">
        <v>46141</v>
      </c>
      <c r="F11" s="27">
        <v>46142</v>
      </c>
      <c r="G11" s="27">
        <v>46143</v>
      </c>
      <c r="H11" s="27">
        <v>46144</v>
      </c>
    </row>
    <row r="12" spans="2:8" ht="57.95" customHeight="1">
      <c r="B12" s="28"/>
      <c r="C12" s="28"/>
      <c r="D12" s="28"/>
      <c r="E12" s="28"/>
      <c r="F12" s="28" t="s">
        <v>31</v>
      </c>
      <c r="G12" s="28"/>
      <c r="H12" s="28"/>
    </row>
    <row r="13" spans="2:8" ht="19.5" customHeight="1">
      <c r="B13" s="29">
        <f t="array" ref="B13:C13">DaysAndWeeks+DATE(CalendarYear,4,1)-WEEKDAY(DATE(CalendarYear,4,1),(WeekStart="Monday")+1)+36</f>
        <v>46145</v>
      </c>
      <c r="C13" s="29">
        <v>46146</v>
      </c>
      <c r="D13" s="34" t="s">
        <v>9</v>
      </c>
      <c r="E13" s="31"/>
      <c r="F13" s="31"/>
      <c r="G13" s="31"/>
      <c r="H13" s="31"/>
    </row>
    <row r="14" spans="2:8" ht="57.95" customHeight="1">
      <c r="B14" s="30"/>
      <c r="C14" s="30"/>
      <c r="D14" s="34"/>
      <c r="E14" s="31"/>
      <c r="F14" s="31"/>
      <c r="G14" s="31"/>
      <c r="H14" s="31"/>
    </row>
  </sheetData>
  <mergeCells count="2">
    <mergeCell ref="D13:D14"/>
    <mergeCell ref="E13:H14"/>
  </mergeCells>
  <conditionalFormatting sqref="B3:G3">
    <cfRule type="expression" dxfId="17" priority="1">
      <formula>DAY(B3)&gt;8</formula>
    </cfRule>
  </conditionalFormatting>
  <conditionalFormatting sqref="B11:H11 B13:C13">
    <cfRule type="expression" dxfId="16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3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3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300-000002000000}"/>
    <dataValidation allowBlank="1" showInputMessage="1" showErrorMessage="1" prompt="April month calendar" sqref="A1" xr:uid="{00000000-0002-0000-0300-000003000000}"/>
    <dataValidation allowBlank="1" showInputMessage="1" showErrorMessage="1" prompt="Enter Notes in the cell at right" sqref="D13:D14" xr:uid="{00000000-0002-0000-0300-000004000000}"/>
    <dataValidation allowBlank="1" showInputMessage="1" showErrorMessage="1" prompt="Enter Notes in this cell" sqref="E13:H14" xr:uid="{00000000-0002-0000-0300-000005000000}"/>
    <dataValidation allowBlank="1" showInputMessage="1" showErrorMessage="1" prompt="This row &amp; rows 6, 8, 10, 12, &amp; 14 are cells for entering daily notes related to the calendar day in the cell above" sqref="B4" xr:uid="{00000000-0002-0000-03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3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59999389629810485"/>
    <pageSetUpPr fitToPage="1"/>
  </sheetPr>
  <dimension ref="B1:H14"/>
  <sheetViews>
    <sheetView showGridLines="0" topLeftCell="A8" workbookViewId="0">
      <selection activeCell="B2" sqref="B2:H14"/>
    </sheetView>
  </sheetViews>
  <sheetFormatPr defaultColWidth="8.875" defaultRowHeight="15.95"/>
  <cols>
    <col min="1" max="1" width="2.625" style="1" customWidth="1"/>
    <col min="2" max="2" width="18.125" style="1" customWidth="1"/>
    <col min="3" max="8" width="17.625" style="1" customWidth="1"/>
    <col min="9" max="9" width="2.625" style="1" customWidth="1"/>
    <col min="10" max="10" width="12" style="1" customWidth="1"/>
    <col min="11" max="16384" width="8.875" style="1"/>
  </cols>
  <sheetData>
    <row r="1" spans="2:8" s="6" customFormat="1" ht="60" customHeight="1">
      <c r="B1" s="25" t="str">
        <f>"May "&amp;CalendarYear</f>
        <v>May 2026</v>
      </c>
      <c r="C1" s="7"/>
      <c r="D1" s="7"/>
      <c r="E1" s="7"/>
      <c r="F1" s="7"/>
      <c r="G1" s="7"/>
      <c r="H1" s="9"/>
    </row>
    <row r="2" spans="2:8" ht="21.75" customHeight="1">
      <c r="B2" s="26" t="str">
        <f>IF(WeekStart="SUNDAY", "SUNDAY","MONDAY")</f>
        <v>SUNDAY</v>
      </c>
      <c r="C2" s="26" t="str">
        <f t="shared" ref="C2:H2" si="0">UPPER(TEXT(C3,"dddd"))</f>
        <v>MONDAY</v>
      </c>
      <c r="D2" s="26" t="str">
        <f t="shared" si="0"/>
        <v>TUESDAY</v>
      </c>
      <c r="E2" s="26" t="str">
        <f t="shared" si="0"/>
        <v>WEDNESDAY</v>
      </c>
      <c r="F2" s="26" t="str">
        <f t="shared" si="0"/>
        <v>THURSDAY</v>
      </c>
      <c r="G2" s="26" t="str">
        <f t="shared" si="0"/>
        <v>FRIDAY</v>
      </c>
      <c r="H2" s="26" t="str">
        <f t="shared" si="0"/>
        <v>SATURDAY</v>
      </c>
    </row>
    <row r="3" spans="2:8" ht="19.5" customHeight="1">
      <c r="B3" s="27">
        <f t="array" ref="B3:H3">DaysAndWeeks+DATE(CalendarYear,5,1)-WEEKDAY(DATE(CalendarYear,5,1),(WeekStart="Monday")+1)+1</f>
        <v>46138</v>
      </c>
      <c r="C3" s="27">
        <v>46139</v>
      </c>
      <c r="D3" s="27">
        <v>46140</v>
      </c>
      <c r="E3" s="27">
        <v>46141</v>
      </c>
      <c r="F3" s="27">
        <v>46142</v>
      </c>
      <c r="G3" s="27">
        <v>46143</v>
      </c>
      <c r="H3" s="27">
        <v>46144</v>
      </c>
    </row>
    <row r="4" spans="2:8" ht="83.1" customHeight="1">
      <c r="B4" s="28"/>
      <c r="C4" s="28"/>
      <c r="D4" s="28"/>
      <c r="E4" s="28"/>
      <c r="F4" s="28"/>
      <c r="G4" s="28" t="s">
        <v>32</v>
      </c>
      <c r="H4" s="28"/>
    </row>
    <row r="5" spans="2:8" ht="19.5" customHeight="1">
      <c r="B5" s="29">
        <f t="array" ref="B5:H5">DaysAndWeeks+DATE(CalendarYear,5,1)-WEEKDAY(DATE(CalendarYear,5,1),(WeekStart="Monday")+1)+8</f>
        <v>46145</v>
      </c>
      <c r="C5" s="29">
        <v>46146</v>
      </c>
      <c r="D5" s="29">
        <v>46147</v>
      </c>
      <c r="E5" s="29">
        <v>46148</v>
      </c>
      <c r="F5" s="29">
        <v>46149</v>
      </c>
      <c r="G5" s="29">
        <v>46150</v>
      </c>
      <c r="H5" s="29">
        <v>46151</v>
      </c>
    </row>
    <row r="6" spans="2:8" ht="57.95" customHeight="1">
      <c r="B6" s="30"/>
      <c r="C6" s="30"/>
      <c r="D6" s="30"/>
      <c r="E6" s="30"/>
      <c r="F6" s="30"/>
      <c r="G6" s="30"/>
      <c r="H6" s="30"/>
    </row>
    <row r="7" spans="2:8" ht="19.5" customHeight="1">
      <c r="B7" s="27">
        <f t="array" ref="B7:H7">DaysAndWeeks+DATE(CalendarYear,5,1)-WEEKDAY(DATE(CalendarYear,5,1),(WeekStart="Monday")+1)+15</f>
        <v>46152</v>
      </c>
      <c r="C7" s="27">
        <v>46153</v>
      </c>
      <c r="D7" s="27">
        <v>46154</v>
      </c>
      <c r="E7" s="27">
        <v>46155</v>
      </c>
      <c r="F7" s="27">
        <v>46156</v>
      </c>
      <c r="G7" s="27">
        <v>46157</v>
      </c>
      <c r="H7" s="27">
        <v>46158</v>
      </c>
    </row>
    <row r="8" spans="2:8" ht="57.95" customHeight="1">
      <c r="B8" s="28"/>
      <c r="C8" s="28"/>
      <c r="D8" s="28"/>
      <c r="E8" s="28"/>
      <c r="F8" s="28"/>
      <c r="G8" s="28"/>
      <c r="H8" s="28"/>
    </row>
    <row r="9" spans="2:8" ht="19.5" customHeight="1">
      <c r="B9" s="29">
        <f t="array" ref="B9:H9">DaysAndWeeks+DATE(CalendarYear,5,1)-WEEKDAY(DATE(CalendarYear,5,1),(WeekStart="Monday")+1)+22</f>
        <v>46159</v>
      </c>
      <c r="C9" s="29">
        <v>46160</v>
      </c>
      <c r="D9" s="29">
        <v>46161</v>
      </c>
      <c r="E9" s="29">
        <v>46162</v>
      </c>
      <c r="F9" s="29">
        <v>46163</v>
      </c>
      <c r="G9" s="29">
        <v>46164</v>
      </c>
      <c r="H9" s="29">
        <v>46165</v>
      </c>
    </row>
    <row r="10" spans="2:8" ht="57.95" customHeight="1">
      <c r="B10" s="30"/>
      <c r="C10" s="30"/>
      <c r="D10" s="30"/>
      <c r="E10" s="30" t="s">
        <v>33</v>
      </c>
      <c r="F10" s="30"/>
      <c r="G10" s="30"/>
      <c r="H10" s="30"/>
    </row>
    <row r="11" spans="2:8" ht="19.5" customHeight="1">
      <c r="B11" s="27">
        <f t="array" ref="B11:H11">DaysAndWeeks+DATE(CalendarYear,5,1)-WEEKDAY(DATE(CalendarYear,5,1),(WeekStart="Monday")+1)+29</f>
        <v>46166</v>
      </c>
      <c r="C11" s="27">
        <v>46167</v>
      </c>
      <c r="D11" s="27">
        <v>46168</v>
      </c>
      <c r="E11" s="27">
        <v>46169</v>
      </c>
      <c r="F11" s="27">
        <v>46170</v>
      </c>
      <c r="G11" s="27">
        <v>46171</v>
      </c>
      <c r="H11" s="27">
        <v>46172</v>
      </c>
    </row>
    <row r="12" spans="2:8" ht="57.95" customHeight="1">
      <c r="B12" s="28"/>
      <c r="C12" s="28" t="s">
        <v>34</v>
      </c>
      <c r="D12" s="28"/>
      <c r="E12" s="28"/>
      <c r="F12" s="28"/>
      <c r="G12" s="28"/>
      <c r="H12" s="28"/>
    </row>
    <row r="13" spans="2:8" ht="19.5" customHeight="1">
      <c r="B13" s="29">
        <f t="array" ref="B13:C13">DaysAndWeeks+DATE(CalendarYear,5,1)-WEEKDAY(DATE(CalendarYear,5,1),(WeekStart="Monday")+1)+36</f>
        <v>46173</v>
      </c>
      <c r="C13" s="29">
        <v>46174</v>
      </c>
      <c r="D13" s="34" t="s">
        <v>9</v>
      </c>
      <c r="E13" s="31"/>
      <c r="F13" s="31"/>
      <c r="G13" s="31"/>
      <c r="H13" s="31"/>
    </row>
    <row r="14" spans="2:8" ht="57.95" customHeight="1">
      <c r="B14" s="30"/>
      <c r="C14" s="30"/>
      <c r="D14" s="34"/>
      <c r="E14" s="31"/>
      <c r="F14" s="31"/>
      <c r="G14" s="31"/>
      <c r="H14" s="31"/>
    </row>
  </sheetData>
  <mergeCells count="2">
    <mergeCell ref="D13:D14"/>
    <mergeCell ref="E13:H14"/>
  </mergeCells>
  <conditionalFormatting sqref="B3:G3">
    <cfRule type="expression" dxfId="15" priority="1">
      <formula>DAY(B3)&gt;8</formula>
    </cfRule>
  </conditionalFormatting>
  <conditionalFormatting sqref="B11:H11 B13:C13">
    <cfRule type="expression" dxfId="14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400-000000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400-000001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400-000002000000}"/>
    <dataValidation allowBlank="1" showInputMessage="1" showErrorMessage="1" prompt="May month calendar" sqref="A1" xr:uid="{00000000-0002-0000-0400-000003000000}"/>
    <dataValidation allowBlank="1" showInputMessage="1" showErrorMessage="1" prompt="Enter Notes in the cell at right" sqref="D13:D14" xr:uid="{00000000-0002-0000-0400-000004000000}"/>
    <dataValidation allowBlank="1" showInputMessage="1" showErrorMessage="1" prompt="Enter Notes in this cell" sqref="E13:H14" xr:uid="{00000000-0002-0000-0400-000005000000}"/>
    <dataValidation allowBlank="1" showInputMessage="1" showErrorMessage="1" prompt="This row &amp; rows 6, 8, 10, 12, &amp; 14 are cells for entering daily notes related to the calendar day in the cell above" sqref="B4" xr:uid="{00000000-0002-0000-04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4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B1:H14"/>
  <sheetViews>
    <sheetView showGridLines="0" workbookViewId="0">
      <selection activeCell="B2" sqref="B2:H14"/>
    </sheetView>
  </sheetViews>
  <sheetFormatPr defaultColWidth="8.875" defaultRowHeight="14.1"/>
  <cols>
    <col min="1" max="1" width="2.625" style="1" customWidth="1"/>
    <col min="2" max="2" width="18.125" style="1" customWidth="1"/>
    <col min="3" max="8" width="17.625" style="1" customWidth="1"/>
    <col min="9" max="9" width="2.625" style="1" customWidth="1"/>
    <col min="10" max="10" width="12" style="1" customWidth="1"/>
    <col min="11" max="16384" width="8.875" style="1"/>
  </cols>
  <sheetData>
    <row r="1" spans="2:8" s="6" customFormat="1" ht="60" customHeight="1">
      <c r="B1" s="25" t="str">
        <f>"June "&amp;CalendarYear</f>
        <v>June 2026</v>
      </c>
      <c r="C1" s="7"/>
      <c r="D1" s="7"/>
      <c r="E1" s="7"/>
      <c r="F1" s="7"/>
      <c r="G1" s="7"/>
      <c r="H1" s="9"/>
    </row>
    <row r="2" spans="2:8" ht="21.75" customHeight="1">
      <c r="B2" s="26" t="str">
        <f>IF(WeekStart="SUNDAY", "SUNDAY","MONDAY")</f>
        <v>SUNDAY</v>
      </c>
      <c r="C2" s="26" t="str">
        <f t="shared" ref="C2:H2" si="0">UPPER(TEXT(C3,"dddd"))</f>
        <v>MONDAY</v>
      </c>
      <c r="D2" s="26" t="str">
        <f t="shared" si="0"/>
        <v>TUESDAY</v>
      </c>
      <c r="E2" s="26" t="str">
        <f t="shared" si="0"/>
        <v>WEDNESDAY</v>
      </c>
      <c r="F2" s="26" t="str">
        <f t="shared" si="0"/>
        <v>THURSDAY</v>
      </c>
      <c r="G2" s="26" t="str">
        <f t="shared" si="0"/>
        <v>FRIDAY</v>
      </c>
      <c r="H2" s="26" t="str">
        <f t="shared" si="0"/>
        <v>SATURDAY</v>
      </c>
    </row>
    <row r="3" spans="2:8" ht="19.5" customHeight="1">
      <c r="B3" s="27">
        <f t="array" ref="B3:H3">DaysAndWeeks+DATE(CalendarYear,6,1)-WEEKDAY(DATE(CalendarYear,6,1),(WeekStart="Monday")+1)+1</f>
        <v>46173</v>
      </c>
      <c r="C3" s="27">
        <v>46174</v>
      </c>
      <c r="D3" s="27">
        <v>46175</v>
      </c>
      <c r="E3" s="27">
        <v>46176</v>
      </c>
      <c r="F3" s="27">
        <v>46177</v>
      </c>
      <c r="G3" s="27">
        <v>46178</v>
      </c>
      <c r="H3" s="27">
        <v>46179</v>
      </c>
    </row>
    <row r="4" spans="2:8" ht="57.95" customHeight="1">
      <c r="B4" s="28"/>
      <c r="C4" s="28" t="s">
        <v>35</v>
      </c>
      <c r="D4" s="28" t="s">
        <v>36</v>
      </c>
      <c r="E4" s="28"/>
      <c r="F4" s="28"/>
      <c r="G4" s="28" t="s">
        <v>37</v>
      </c>
      <c r="H4" s="28"/>
    </row>
    <row r="5" spans="2:8" ht="19.5" customHeight="1">
      <c r="B5" s="29">
        <f t="array" ref="B5:H5">DaysAndWeeks+DATE(CalendarYear,6,1)-WEEKDAY(DATE(CalendarYear,6,1),(WeekStart="Monday")+1)+8</f>
        <v>46180</v>
      </c>
      <c r="C5" s="29">
        <v>46181</v>
      </c>
      <c r="D5" s="29">
        <v>46182</v>
      </c>
      <c r="E5" s="29">
        <v>46183</v>
      </c>
      <c r="F5" s="29">
        <v>46184</v>
      </c>
      <c r="G5" s="29">
        <v>46185</v>
      </c>
      <c r="H5" s="29">
        <v>46186</v>
      </c>
    </row>
    <row r="6" spans="2:8" ht="57.95" customHeight="1">
      <c r="B6" s="30"/>
      <c r="C6" s="30"/>
      <c r="D6" s="30"/>
      <c r="E6" s="30"/>
      <c r="F6" s="30"/>
      <c r="G6" s="30"/>
      <c r="H6" s="30"/>
    </row>
    <row r="7" spans="2:8" ht="19.5" customHeight="1">
      <c r="B7" s="27">
        <f t="array" ref="B7:H7">DaysAndWeeks+DATE(CalendarYear,6,1)-WEEKDAY(DATE(CalendarYear,6,1),(WeekStart="Monday")+1)+15</f>
        <v>46187</v>
      </c>
      <c r="C7" s="27">
        <v>46188</v>
      </c>
      <c r="D7" s="27">
        <v>46189</v>
      </c>
      <c r="E7" s="27">
        <v>46190</v>
      </c>
      <c r="F7" s="27">
        <v>46191</v>
      </c>
      <c r="G7" s="27">
        <v>46192</v>
      </c>
      <c r="H7" s="27">
        <v>46193</v>
      </c>
    </row>
    <row r="8" spans="2:8" ht="57.95" customHeight="1">
      <c r="B8" s="28"/>
      <c r="C8" s="28"/>
      <c r="D8" s="28"/>
      <c r="E8" s="28"/>
      <c r="F8" s="28"/>
      <c r="G8" s="28" t="s">
        <v>38</v>
      </c>
      <c r="H8" s="28"/>
    </row>
    <row r="9" spans="2:8" ht="19.5" customHeight="1">
      <c r="B9" s="29">
        <f t="array" ref="B9:H9">DaysAndWeeks+DATE(CalendarYear,6,1)-WEEKDAY(DATE(CalendarYear,6,1),(WeekStart="Monday")+1)+22</f>
        <v>46194</v>
      </c>
      <c r="C9" s="29">
        <v>46195</v>
      </c>
      <c r="D9" s="29">
        <v>46196</v>
      </c>
      <c r="E9" s="29">
        <v>46197</v>
      </c>
      <c r="F9" s="29">
        <v>46198</v>
      </c>
      <c r="G9" s="29">
        <v>46199</v>
      </c>
      <c r="H9" s="29">
        <v>46200</v>
      </c>
    </row>
    <row r="10" spans="2:8" ht="57.95" customHeight="1">
      <c r="B10" s="30"/>
      <c r="C10" s="30"/>
      <c r="D10" s="30"/>
      <c r="E10" s="30"/>
      <c r="F10" s="30"/>
      <c r="G10" s="30" t="s">
        <v>39</v>
      </c>
      <c r="H10" s="30"/>
    </row>
    <row r="11" spans="2:8" ht="19.5" customHeight="1">
      <c r="B11" s="27">
        <f t="array" ref="B11:H11">DaysAndWeeks+DATE(CalendarYear,6,1)-WEEKDAY(DATE(CalendarYear,6,1),(WeekStart="Monday")+1)+29</f>
        <v>46201</v>
      </c>
      <c r="C11" s="27">
        <v>46202</v>
      </c>
      <c r="D11" s="27">
        <v>46203</v>
      </c>
      <c r="E11" s="27">
        <v>46204</v>
      </c>
      <c r="F11" s="27">
        <v>46205</v>
      </c>
      <c r="G11" s="27">
        <v>46206</v>
      </c>
      <c r="H11" s="27">
        <v>46207</v>
      </c>
    </row>
    <row r="12" spans="2:8" ht="57.95" customHeight="1">
      <c r="B12" s="28"/>
      <c r="C12" s="28"/>
      <c r="D12" s="28" t="s">
        <v>40</v>
      </c>
      <c r="E12" s="28"/>
      <c r="F12" s="28"/>
      <c r="G12" s="28"/>
      <c r="H12" s="28"/>
    </row>
    <row r="13" spans="2:8" ht="19.5" customHeight="1">
      <c r="B13" s="29">
        <f t="array" ref="B13:C13">DaysAndWeeks+DATE(CalendarYear,6,1)-WEEKDAY(DATE(CalendarYear,6,1),(WeekStart="Monday")+1)+36</f>
        <v>46208</v>
      </c>
      <c r="C13" s="29">
        <v>46209</v>
      </c>
      <c r="D13" s="34" t="s">
        <v>9</v>
      </c>
      <c r="E13" s="31"/>
      <c r="F13" s="31"/>
      <c r="G13" s="31"/>
      <c r="H13" s="31"/>
    </row>
    <row r="14" spans="2:8" ht="57.95" customHeight="1">
      <c r="B14" s="30"/>
      <c r="C14" s="30"/>
      <c r="D14" s="34"/>
      <c r="E14" s="31"/>
      <c r="F14" s="31"/>
      <c r="G14" s="31"/>
      <c r="H14" s="31"/>
    </row>
  </sheetData>
  <mergeCells count="2">
    <mergeCell ref="D13:D14"/>
    <mergeCell ref="E13:H14"/>
  </mergeCells>
  <conditionalFormatting sqref="B3:G3">
    <cfRule type="expression" dxfId="13" priority="1">
      <formula>DAY(B3)&gt;8</formula>
    </cfRule>
  </conditionalFormatting>
  <conditionalFormatting sqref="B11:H11 B13:C13">
    <cfRule type="expression" dxfId="12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5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500-000001000000}"/>
    <dataValidation allowBlank="1" showInputMessage="1" showErrorMessage="1" prompt="June month calendar" sqref="A1" xr:uid="{00000000-0002-0000-0500-000002000000}"/>
    <dataValidation allowBlank="1" showInputMessage="1" showErrorMessage="1" prompt="Enter Notes in the cell at right" sqref="D13:D14" xr:uid="{00000000-0002-0000-0500-000003000000}"/>
    <dataValidation allowBlank="1" showInputMessage="1" showErrorMessage="1" prompt="Enter Notes in this cell" sqref="E13:H14" xr:uid="{00000000-0002-0000-0500-000004000000}"/>
    <dataValidation allowBlank="1" showInputMessage="1" showErrorMessage="1" prompt="This row &amp; rows 6, 8, 10, 12, &amp; 14 are cells for entering daily notes related to the calendar day in the cell above" sqref="B4" xr:uid="{00000000-0002-0000-05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5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5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2"/>
    <pageSetUpPr fitToPage="1"/>
  </sheetPr>
  <dimension ref="B1:H14"/>
  <sheetViews>
    <sheetView showGridLines="0" topLeftCell="A10" zoomScaleNormal="100" workbookViewId="0">
      <selection activeCell="B2" sqref="B2:H14"/>
    </sheetView>
  </sheetViews>
  <sheetFormatPr defaultColWidth="8.875" defaultRowHeight="15.95"/>
  <cols>
    <col min="1" max="1" width="2.625" style="1" customWidth="1"/>
    <col min="2" max="2" width="18.125" style="1" customWidth="1"/>
    <col min="3" max="8" width="17.625" style="1" customWidth="1"/>
    <col min="9" max="9" width="2.625" style="1" customWidth="1"/>
    <col min="10" max="10" width="12" style="1" customWidth="1"/>
    <col min="11" max="16384" width="8.875" style="1"/>
  </cols>
  <sheetData>
    <row r="1" spans="2:8" s="6" customFormat="1" ht="60" customHeight="1">
      <c r="B1" s="25" t="str">
        <f>"July "&amp;CalendarYear</f>
        <v>July 2026</v>
      </c>
      <c r="C1" s="7"/>
      <c r="D1" s="7"/>
      <c r="E1" s="7"/>
      <c r="F1" s="7"/>
      <c r="G1" s="7"/>
      <c r="H1" s="9"/>
    </row>
    <row r="2" spans="2:8" ht="21.75" customHeight="1">
      <c r="B2" s="26" t="str">
        <f>IF(WeekStart="SUNDAY", "SUNDAY","MONDAY")</f>
        <v>SUNDAY</v>
      </c>
      <c r="C2" s="26" t="str">
        <f t="shared" ref="C2:H2" si="0">UPPER(TEXT(C3,"dddd"))</f>
        <v>MONDAY</v>
      </c>
      <c r="D2" s="26" t="str">
        <f t="shared" si="0"/>
        <v>TUESDAY</v>
      </c>
      <c r="E2" s="26" t="str">
        <f t="shared" si="0"/>
        <v>WEDNESDAY</v>
      </c>
      <c r="F2" s="26" t="str">
        <f t="shared" si="0"/>
        <v>THURSDAY</v>
      </c>
      <c r="G2" s="26" t="str">
        <f t="shared" si="0"/>
        <v>FRIDAY</v>
      </c>
      <c r="H2" s="26" t="str">
        <f t="shared" si="0"/>
        <v>SATURDAY</v>
      </c>
    </row>
    <row r="3" spans="2:8" ht="19.5" customHeight="1">
      <c r="B3" s="27">
        <f t="array" ref="B3:H3">DaysAndWeeks+DATE(CalendarYear,7,1)-WEEKDAY(DATE(CalendarYear,7,1),(WeekStart="Monday")+1)+1</f>
        <v>46201</v>
      </c>
      <c r="C3" s="27">
        <v>46202</v>
      </c>
      <c r="D3" s="27">
        <v>46203</v>
      </c>
      <c r="E3" s="27">
        <v>46204</v>
      </c>
      <c r="F3" s="27">
        <v>46205</v>
      </c>
      <c r="G3" s="27">
        <v>46206</v>
      </c>
      <c r="H3" s="27">
        <v>46207</v>
      </c>
    </row>
    <row r="4" spans="2:8" ht="57.95" customHeight="1">
      <c r="B4" s="28"/>
      <c r="C4" s="28"/>
      <c r="D4" s="28"/>
      <c r="E4" s="28"/>
      <c r="F4" s="28"/>
      <c r="G4" s="28"/>
      <c r="H4" s="28" t="s">
        <v>41</v>
      </c>
    </row>
    <row r="5" spans="2:8" ht="19.5" customHeight="1">
      <c r="B5" s="29">
        <f t="array" ref="B5:H5">DaysAndWeeks+DATE(CalendarYear,7,1)-WEEKDAY(DATE(CalendarYear,7,1),(WeekStart="Monday")+1)+8</f>
        <v>46208</v>
      </c>
      <c r="C5" s="29">
        <v>46209</v>
      </c>
      <c r="D5" s="29">
        <v>46210</v>
      </c>
      <c r="E5" s="29">
        <v>46211</v>
      </c>
      <c r="F5" s="29">
        <v>46212</v>
      </c>
      <c r="G5" s="29">
        <v>46213</v>
      </c>
      <c r="H5" s="29">
        <v>46214</v>
      </c>
    </row>
    <row r="6" spans="2:8" ht="57.95" customHeight="1">
      <c r="B6" s="30"/>
      <c r="C6" s="30"/>
      <c r="D6" s="30"/>
      <c r="E6" s="30"/>
      <c r="F6" s="30"/>
      <c r="G6" s="30"/>
      <c r="H6" s="30"/>
    </row>
    <row r="7" spans="2:8" ht="19.5" customHeight="1">
      <c r="B7" s="27">
        <f t="array" ref="B7:H7">DaysAndWeeks+DATE(CalendarYear,7,1)-WEEKDAY(DATE(CalendarYear,7,1),(WeekStart="Monday")+1)+15</f>
        <v>46215</v>
      </c>
      <c r="C7" s="27">
        <v>46216</v>
      </c>
      <c r="D7" s="27">
        <v>46217</v>
      </c>
      <c r="E7" s="27">
        <v>46218</v>
      </c>
      <c r="F7" s="27">
        <v>46219</v>
      </c>
      <c r="G7" s="27">
        <v>46220</v>
      </c>
      <c r="H7" s="27">
        <v>46221</v>
      </c>
    </row>
    <row r="8" spans="2:8" ht="57.95" customHeight="1">
      <c r="B8" s="28"/>
      <c r="C8" s="28"/>
      <c r="D8" s="28" t="s">
        <v>42</v>
      </c>
      <c r="E8" s="28"/>
      <c r="F8" s="28"/>
      <c r="G8" s="28"/>
      <c r="H8" s="28"/>
    </row>
    <row r="9" spans="2:8" ht="19.5" customHeight="1">
      <c r="B9" s="29">
        <f t="array" ref="B9:H9">DaysAndWeeks+DATE(CalendarYear,7,1)-WEEKDAY(DATE(CalendarYear,7,1),(WeekStart="Monday")+1)+22</f>
        <v>46222</v>
      </c>
      <c r="C9" s="29">
        <v>46223</v>
      </c>
      <c r="D9" s="29">
        <v>46224</v>
      </c>
      <c r="E9" s="29">
        <v>46225</v>
      </c>
      <c r="F9" s="29">
        <v>46226</v>
      </c>
      <c r="G9" s="29">
        <v>46227</v>
      </c>
      <c r="H9" s="29">
        <v>46228</v>
      </c>
    </row>
    <row r="10" spans="2:8" ht="57.95" customHeight="1">
      <c r="B10" s="30"/>
      <c r="C10" s="30"/>
      <c r="D10" s="30"/>
      <c r="E10" s="30"/>
      <c r="F10" s="30"/>
      <c r="G10" s="30" t="s">
        <v>43</v>
      </c>
      <c r="H10" s="30"/>
    </row>
    <row r="11" spans="2:8" ht="19.5" customHeight="1">
      <c r="B11" s="27">
        <f t="array" ref="B11:H11">DaysAndWeeks+DATE(CalendarYear,7,1)-WEEKDAY(DATE(CalendarYear,7,1),(WeekStart="Monday")+1)+29</f>
        <v>46229</v>
      </c>
      <c r="C11" s="27">
        <v>46230</v>
      </c>
      <c r="D11" s="27">
        <v>46231</v>
      </c>
      <c r="E11" s="27">
        <v>46232</v>
      </c>
      <c r="F11" s="27">
        <v>46233</v>
      </c>
      <c r="G11" s="27">
        <v>46234</v>
      </c>
      <c r="H11" s="27">
        <v>46235</v>
      </c>
    </row>
    <row r="12" spans="2:8" ht="57.95" customHeight="1">
      <c r="B12" s="28"/>
      <c r="C12" s="28"/>
      <c r="D12" s="28"/>
      <c r="E12" s="28"/>
      <c r="F12" s="28" t="s">
        <v>44</v>
      </c>
      <c r="G12" s="28"/>
      <c r="H12" s="28"/>
    </row>
    <row r="13" spans="2:8" ht="19.5" customHeight="1">
      <c r="B13" s="29">
        <f t="array" ref="B13:C13">DaysAndWeeks+DATE(CalendarYear,7,1)-WEEKDAY(DATE(CalendarYear,7,1),(WeekStart="Monday")+1)+36</f>
        <v>46236</v>
      </c>
      <c r="C13" s="29">
        <v>46237</v>
      </c>
      <c r="D13" s="34" t="s">
        <v>9</v>
      </c>
      <c r="E13" s="31"/>
      <c r="F13" s="31"/>
      <c r="G13" s="31"/>
      <c r="H13" s="31"/>
    </row>
    <row r="14" spans="2:8" ht="57.95" customHeight="1">
      <c r="B14" s="30"/>
      <c r="C14" s="30"/>
      <c r="D14" s="34"/>
      <c r="E14" s="31"/>
      <c r="F14" s="31"/>
      <c r="G14" s="31"/>
      <c r="H14" s="31"/>
    </row>
  </sheetData>
  <mergeCells count="2">
    <mergeCell ref="D13:D14"/>
    <mergeCell ref="E13:H14"/>
  </mergeCells>
  <conditionalFormatting sqref="B3:G3">
    <cfRule type="expression" dxfId="11" priority="1">
      <formula>DAY(B3)&gt;8</formula>
    </cfRule>
  </conditionalFormatting>
  <conditionalFormatting sqref="B11:H11 B13:C13">
    <cfRule type="expression" dxfId="10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6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600-000001000000}"/>
    <dataValidation allowBlank="1" showInputMessage="1" showErrorMessage="1" prompt="July month calendar" sqref="A1" xr:uid="{00000000-0002-0000-0600-000002000000}"/>
    <dataValidation allowBlank="1" showInputMessage="1" showErrorMessage="1" prompt="Enter Notes in the cell at right" sqref="D13:D14" xr:uid="{00000000-0002-0000-0600-000003000000}"/>
    <dataValidation allowBlank="1" showInputMessage="1" showErrorMessage="1" prompt="Enter Notes in this cell" sqref="E13:H14" xr:uid="{00000000-0002-0000-0600-000004000000}"/>
    <dataValidation allowBlank="1" showInputMessage="1" showErrorMessage="1" prompt="This row &amp; rows 6, 8, 10, 12, &amp; 14 are cells for entering daily notes related to the calendar day in the cell above" sqref="B4" xr:uid="{00000000-0002-0000-06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6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6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2" tint="-9.9978637043366805E-2"/>
    <pageSetUpPr fitToPage="1"/>
  </sheetPr>
  <dimension ref="B1:H14"/>
  <sheetViews>
    <sheetView showGridLines="0" topLeftCell="A8" workbookViewId="0">
      <selection activeCell="B2" sqref="B2:H14"/>
    </sheetView>
  </sheetViews>
  <sheetFormatPr defaultColWidth="8.875" defaultRowHeight="14.1"/>
  <cols>
    <col min="1" max="1" width="2.625" style="1" customWidth="1"/>
    <col min="2" max="2" width="18.125" style="1" customWidth="1"/>
    <col min="3" max="8" width="17.625" style="1" customWidth="1"/>
    <col min="9" max="9" width="2.625" style="1" customWidth="1"/>
    <col min="10" max="10" width="12" style="1" customWidth="1"/>
    <col min="11" max="16384" width="8.875" style="1"/>
  </cols>
  <sheetData>
    <row r="1" spans="2:8" s="6" customFormat="1" ht="60" customHeight="1">
      <c r="B1" s="25" t="str">
        <f>"August "&amp;CalendarYear</f>
        <v>August 2026</v>
      </c>
      <c r="C1" s="7"/>
      <c r="D1" s="7"/>
      <c r="E1" s="7"/>
      <c r="F1" s="7"/>
      <c r="G1" s="7"/>
      <c r="H1" s="9"/>
    </row>
    <row r="2" spans="2:8" ht="21.75" customHeight="1">
      <c r="B2" s="26" t="str">
        <f>IF(WeekStart="SUNDAY", "SUNDAY","MONDAY")</f>
        <v>SUNDAY</v>
      </c>
      <c r="C2" s="26" t="str">
        <f t="shared" ref="C2:H2" si="0">UPPER(TEXT(C3,"dddd"))</f>
        <v>MONDAY</v>
      </c>
      <c r="D2" s="26" t="str">
        <f t="shared" si="0"/>
        <v>TUESDAY</v>
      </c>
      <c r="E2" s="26" t="str">
        <f t="shared" si="0"/>
        <v>WEDNESDAY</v>
      </c>
      <c r="F2" s="26" t="str">
        <f t="shared" si="0"/>
        <v>THURSDAY</v>
      </c>
      <c r="G2" s="26" t="str">
        <f t="shared" si="0"/>
        <v>FRIDAY</v>
      </c>
      <c r="H2" s="26" t="str">
        <f t="shared" si="0"/>
        <v>SATURDAY</v>
      </c>
    </row>
    <row r="3" spans="2:8" ht="19.5" customHeight="1">
      <c r="B3" s="27">
        <f t="array" ref="B3:H3">DaysAndWeeks+DATE(CalendarYear,8,1)-WEEKDAY(DATE(CalendarYear,8,1),(WeekStart="Monday")+1)+1</f>
        <v>46229</v>
      </c>
      <c r="C3" s="27">
        <v>46230</v>
      </c>
      <c r="D3" s="27">
        <v>46231</v>
      </c>
      <c r="E3" s="27">
        <v>46232</v>
      </c>
      <c r="F3" s="27">
        <v>46233</v>
      </c>
      <c r="G3" s="27">
        <v>46234</v>
      </c>
      <c r="H3" s="27">
        <v>46235</v>
      </c>
    </row>
    <row r="4" spans="2:8" ht="57.95" customHeight="1">
      <c r="B4" s="28"/>
      <c r="C4" s="28"/>
      <c r="D4" s="28"/>
      <c r="E4" s="28"/>
      <c r="F4" s="28"/>
      <c r="G4" s="28"/>
      <c r="H4" s="28"/>
    </row>
    <row r="5" spans="2:8" ht="19.5" customHeight="1">
      <c r="B5" s="29">
        <f t="array" ref="B5:H5">DaysAndWeeks+DATE(CalendarYear,8,1)-WEEKDAY(DATE(CalendarYear,8,1),(WeekStart="Monday")+1)+8</f>
        <v>46236</v>
      </c>
      <c r="C5" s="29">
        <v>46237</v>
      </c>
      <c r="D5" s="29">
        <v>46238</v>
      </c>
      <c r="E5" s="29">
        <v>46239</v>
      </c>
      <c r="F5" s="29">
        <v>46240</v>
      </c>
      <c r="G5" s="29">
        <v>46241</v>
      </c>
      <c r="H5" s="29">
        <v>46242</v>
      </c>
    </row>
    <row r="6" spans="2:8" ht="57.95" customHeight="1">
      <c r="B6" s="30" t="s">
        <v>45</v>
      </c>
      <c r="C6" s="30"/>
      <c r="D6" s="30"/>
      <c r="E6" s="30"/>
      <c r="F6" s="30"/>
      <c r="G6" s="30"/>
      <c r="H6" s="30"/>
    </row>
    <row r="7" spans="2:8" ht="19.5" customHeight="1">
      <c r="B7" s="27">
        <f t="array" ref="B7:H7">DaysAndWeeks+DATE(CalendarYear,8,1)-WEEKDAY(DATE(CalendarYear,8,1),(WeekStart="Monday")+1)+15</f>
        <v>46243</v>
      </c>
      <c r="C7" s="27">
        <v>46244</v>
      </c>
      <c r="D7" s="27">
        <v>46245</v>
      </c>
      <c r="E7" s="27">
        <v>46246</v>
      </c>
      <c r="F7" s="27">
        <v>46247</v>
      </c>
      <c r="G7" s="27">
        <v>46248</v>
      </c>
      <c r="H7" s="27">
        <v>46249</v>
      </c>
    </row>
    <row r="8" spans="2:8" ht="57.95" customHeight="1">
      <c r="B8" s="28"/>
      <c r="C8" s="28"/>
      <c r="D8" s="28"/>
      <c r="E8" s="28"/>
      <c r="F8" s="28"/>
      <c r="G8" s="28" t="s">
        <v>46</v>
      </c>
      <c r="H8" s="28" t="s">
        <v>47</v>
      </c>
    </row>
    <row r="9" spans="2:8" ht="19.5" customHeight="1">
      <c r="B9" s="29">
        <f t="array" ref="B9:H9">DaysAndWeeks+DATE(CalendarYear,8,1)-WEEKDAY(DATE(CalendarYear,8,1),(WeekStart="Monday")+1)+22</f>
        <v>46250</v>
      </c>
      <c r="C9" s="29">
        <v>46251</v>
      </c>
      <c r="D9" s="29">
        <v>46252</v>
      </c>
      <c r="E9" s="29">
        <v>46253</v>
      </c>
      <c r="F9" s="29">
        <v>46254</v>
      </c>
      <c r="G9" s="29">
        <v>46255</v>
      </c>
      <c r="H9" s="29">
        <v>46256</v>
      </c>
    </row>
    <row r="10" spans="2:8" ht="57.95" customHeight="1">
      <c r="B10" s="30"/>
      <c r="C10" s="30"/>
      <c r="D10" s="30"/>
      <c r="E10" s="30"/>
      <c r="F10" s="30"/>
      <c r="G10" s="30"/>
      <c r="H10" s="30"/>
    </row>
    <row r="11" spans="2:8" ht="19.5" customHeight="1">
      <c r="B11" s="27">
        <f t="array" ref="B11:H11">DaysAndWeeks+DATE(CalendarYear,8,1)-WEEKDAY(DATE(CalendarYear,8,1),(WeekStart="Monday")+1)+29</f>
        <v>46257</v>
      </c>
      <c r="C11" s="27">
        <v>46258</v>
      </c>
      <c r="D11" s="27">
        <v>46259</v>
      </c>
      <c r="E11" s="27">
        <v>46260</v>
      </c>
      <c r="F11" s="27">
        <v>46261</v>
      </c>
      <c r="G11" s="27">
        <v>46262</v>
      </c>
      <c r="H11" s="27">
        <v>46263</v>
      </c>
    </row>
    <row r="12" spans="2:8" ht="57.95" customHeight="1">
      <c r="B12" s="28"/>
      <c r="C12" s="28"/>
      <c r="D12" s="28"/>
      <c r="E12" s="28" t="s">
        <v>48</v>
      </c>
      <c r="F12" s="28"/>
      <c r="G12" s="28"/>
      <c r="H12" s="28"/>
    </row>
    <row r="13" spans="2:8" ht="19.5" customHeight="1">
      <c r="B13" s="29">
        <f t="array" ref="B13:C13">DaysAndWeeks+DATE(CalendarYear,8,1)-WEEKDAY(DATE(CalendarYear,8,1),(WeekStart="Monday")+1)+36</f>
        <v>46264</v>
      </c>
      <c r="C13" s="29">
        <v>46265</v>
      </c>
      <c r="D13" s="34" t="s">
        <v>9</v>
      </c>
      <c r="E13" s="31"/>
      <c r="F13" s="31"/>
      <c r="G13" s="31"/>
      <c r="H13" s="31"/>
    </row>
    <row r="14" spans="2:8" ht="57.95" customHeight="1">
      <c r="B14" s="30"/>
      <c r="C14" s="30"/>
      <c r="D14" s="34"/>
      <c r="E14" s="31"/>
      <c r="F14" s="31"/>
      <c r="G14" s="31"/>
      <c r="H14" s="31"/>
    </row>
  </sheetData>
  <mergeCells count="2">
    <mergeCell ref="D13:D14"/>
    <mergeCell ref="E13:H14"/>
  </mergeCells>
  <conditionalFormatting sqref="B3:G3">
    <cfRule type="expression" dxfId="9" priority="1">
      <formula>DAY(B3)&gt;8</formula>
    </cfRule>
  </conditionalFormatting>
  <conditionalFormatting sqref="B11:H11 B13:C13">
    <cfRule type="expression" dxfId="8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7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700-000001000000}"/>
    <dataValidation allowBlank="1" showInputMessage="1" showErrorMessage="1" prompt="Enter Notes in the cell at right" sqref="D13:D14" xr:uid="{00000000-0002-0000-0700-000002000000}"/>
    <dataValidation allowBlank="1" showInputMessage="1" showErrorMessage="1" prompt="Enter Notes in this cell" sqref="E13:H14" xr:uid="{00000000-0002-0000-0700-000003000000}"/>
    <dataValidation allowBlank="1" showInputMessage="1" showErrorMessage="1" prompt="This row &amp; rows 6, 8, 10, 12, &amp; 14 are cells for entering daily notes related to the calendar day in the cell above" sqref="B4" xr:uid="{00000000-0002-0000-0700-000004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700-000005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700-000006000000}"/>
    <dataValidation allowBlank="1" showInputMessage="1" showErrorMessage="1" prompt="August month calendar" sqref="A1" xr:uid="{00000000-0002-0000-07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2" tint="-0.249977111117893"/>
    <pageSetUpPr fitToPage="1"/>
  </sheetPr>
  <dimension ref="B1:H14"/>
  <sheetViews>
    <sheetView showGridLines="0" topLeftCell="A8" workbookViewId="0">
      <selection activeCell="B2" sqref="B2:H14"/>
    </sheetView>
  </sheetViews>
  <sheetFormatPr defaultColWidth="8.875" defaultRowHeight="15.95"/>
  <cols>
    <col min="1" max="1" width="2.625" style="1" customWidth="1"/>
    <col min="2" max="2" width="18.125" style="1" customWidth="1"/>
    <col min="3" max="3" width="17.625" style="1" customWidth="1"/>
    <col min="4" max="4" width="19.625" style="1" customWidth="1"/>
    <col min="5" max="8" width="17.625" style="1" customWidth="1"/>
    <col min="9" max="9" width="2.625" style="1" customWidth="1"/>
    <col min="10" max="10" width="12" style="1" customWidth="1"/>
    <col min="11" max="16384" width="8.875" style="1"/>
  </cols>
  <sheetData>
    <row r="1" spans="2:8" s="6" customFormat="1" ht="60" customHeight="1">
      <c r="B1" s="25" t="str">
        <f>"September "&amp;CalendarYear</f>
        <v>September 2026</v>
      </c>
      <c r="C1" s="7"/>
      <c r="D1" s="7"/>
      <c r="E1" s="7"/>
      <c r="F1" s="7"/>
      <c r="G1" s="7"/>
      <c r="H1" s="9"/>
    </row>
    <row r="2" spans="2:8" ht="21.75" customHeight="1">
      <c r="B2" s="26" t="str">
        <f>IF(WeekStart="SUNDAY", "SUNDAY","MONDAY")</f>
        <v>SUNDAY</v>
      </c>
      <c r="C2" s="26" t="str">
        <f t="shared" ref="C2:H2" si="0">UPPER(TEXT(C3,"dddd"))</f>
        <v>MONDAY</v>
      </c>
      <c r="D2" s="26" t="str">
        <f t="shared" si="0"/>
        <v>TUESDAY</v>
      </c>
      <c r="E2" s="26" t="str">
        <f t="shared" si="0"/>
        <v>WEDNESDAY</v>
      </c>
      <c r="F2" s="26" t="str">
        <f t="shared" si="0"/>
        <v>THURSDAY</v>
      </c>
      <c r="G2" s="26" t="str">
        <f t="shared" si="0"/>
        <v>FRIDAY</v>
      </c>
      <c r="H2" s="26" t="str">
        <f t="shared" si="0"/>
        <v>SATURDAY</v>
      </c>
    </row>
    <row r="3" spans="2:8" ht="19.5" customHeight="1">
      <c r="B3" s="27">
        <f t="array" ref="B3:H3">DaysAndWeeks+DATE(CalendarYear,9,1)-WEEKDAY(DATE(CalendarYear,9,1),(WeekStart="Monday")+1)+1</f>
        <v>46264</v>
      </c>
      <c r="C3" s="27">
        <v>46265</v>
      </c>
      <c r="D3" s="27">
        <v>46266</v>
      </c>
      <c r="E3" s="27">
        <v>46267</v>
      </c>
      <c r="F3" s="27">
        <v>46268</v>
      </c>
      <c r="G3" s="27">
        <v>46269</v>
      </c>
      <c r="H3" s="27">
        <v>46270</v>
      </c>
    </row>
    <row r="4" spans="2:8" ht="117" customHeight="1">
      <c r="B4" s="28"/>
      <c r="C4" s="28"/>
      <c r="D4" s="28" t="s">
        <v>49</v>
      </c>
      <c r="E4" s="28" t="s">
        <v>50</v>
      </c>
      <c r="F4" s="28"/>
      <c r="G4" s="28"/>
      <c r="H4" s="28"/>
    </row>
    <row r="5" spans="2:8" ht="19.5" customHeight="1">
      <c r="B5" s="29">
        <f t="array" ref="B5:H5">DaysAndWeeks+DATE(CalendarYear,9,1)-WEEKDAY(DATE(CalendarYear,9,1),(WeekStart="Monday")+1)+8</f>
        <v>46271</v>
      </c>
      <c r="C5" s="29">
        <v>46272</v>
      </c>
      <c r="D5" s="29">
        <v>46273</v>
      </c>
      <c r="E5" s="29">
        <v>46274</v>
      </c>
      <c r="F5" s="29">
        <v>46275</v>
      </c>
      <c r="G5" s="29">
        <v>46276</v>
      </c>
      <c r="H5" s="29">
        <v>46277</v>
      </c>
    </row>
    <row r="6" spans="2:8" ht="57.95" customHeight="1">
      <c r="B6" s="30"/>
      <c r="C6" s="30"/>
      <c r="D6" s="30"/>
      <c r="E6" s="30"/>
      <c r="F6" s="30"/>
      <c r="G6" s="30" t="s">
        <v>51</v>
      </c>
      <c r="H6" s="30"/>
    </row>
    <row r="7" spans="2:8" ht="19.5" customHeight="1">
      <c r="B7" s="27">
        <f t="array" ref="B7:H7">DaysAndWeeks+DATE(CalendarYear,9,1)-WEEKDAY(DATE(CalendarYear,9,1),(WeekStart="Monday")+1)+15</f>
        <v>46278</v>
      </c>
      <c r="C7" s="27">
        <v>46279</v>
      </c>
      <c r="D7" s="27">
        <v>46280</v>
      </c>
      <c r="E7" s="27">
        <v>46281</v>
      </c>
      <c r="F7" s="27">
        <v>46282</v>
      </c>
      <c r="G7" s="27">
        <v>46283</v>
      </c>
      <c r="H7" s="27">
        <v>46284</v>
      </c>
    </row>
    <row r="8" spans="2:8" ht="87.95" customHeight="1">
      <c r="B8" s="28"/>
      <c r="C8" s="28"/>
      <c r="D8" s="28" t="s">
        <v>52</v>
      </c>
      <c r="E8" s="28" t="s">
        <v>53</v>
      </c>
      <c r="F8" s="28"/>
      <c r="G8" s="28" t="s">
        <v>54</v>
      </c>
      <c r="H8" s="28"/>
    </row>
    <row r="9" spans="2:8" ht="19.5" customHeight="1">
      <c r="B9" s="29">
        <f t="array" ref="B9:H9">DaysAndWeeks+DATE(CalendarYear,9,1)-WEEKDAY(DATE(CalendarYear,9,1),(WeekStart="Monday")+1)+22</f>
        <v>46285</v>
      </c>
      <c r="C9" s="29">
        <v>46286</v>
      </c>
      <c r="D9" s="29">
        <v>46287</v>
      </c>
      <c r="E9" s="29">
        <v>46288</v>
      </c>
      <c r="F9" s="29">
        <v>46289</v>
      </c>
      <c r="G9" s="29">
        <v>46290</v>
      </c>
      <c r="H9" s="29">
        <v>46291</v>
      </c>
    </row>
    <row r="10" spans="2:8" ht="57.95" customHeight="1">
      <c r="B10" s="30"/>
      <c r="C10" s="30" t="s">
        <v>55</v>
      </c>
      <c r="D10" s="30" t="s">
        <v>56</v>
      </c>
      <c r="E10" s="30"/>
      <c r="F10" s="30"/>
      <c r="G10" s="30"/>
      <c r="H10" s="30" t="s">
        <v>57</v>
      </c>
    </row>
    <row r="11" spans="2:8" ht="19.5" customHeight="1">
      <c r="B11" s="27">
        <f t="array" ref="B11:H11">DaysAndWeeks+DATE(CalendarYear,9,1)-WEEKDAY(DATE(CalendarYear,9,1),(WeekStart="Monday")+1)+29</f>
        <v>46292</v>
      </c>
      <c r="C11" s="27">
        <v>46293</v>
      </c>
      <c r="D11" s="27">
        <v>46294</v>
      </c>
      <c r="E11" s="27">
        <v>46295</v>
      </c>
      <c r="F11" s="27">
        <v>46296</v>
      </c>
      <c r="G11" s="27">
        <v>46297</v>
      </c>
      <c r="H11" s="27">
        <v>46298</v>
      </c>
    </row>
    <row r="12" spans="2:8" ht="57.95" customHeight="1">
      <c r="B12" s="28"/>
      <c r="C12" s="28"/>
      <c r="D12" s="28"/>
      <c r="E12" s="28"/>
      <c r="F12" s="28"/>
      <c r="G12" s="28"/>
      <c r="H12" s="28"/>
    </row>
    <row r="13" spans="2:8" ht="19.5" customHeight="1">
      <c r="B13" s="29">
        <f t="array" ref="B13:C13">DaysAndWeeks+DATE(CalendarYear,9,1)-WEEKDAY(DATE(CalendarYear,9,1),(WeekStart="Monday")+1)+36</f>
        <v>46299</v>
      </c>
      <c r="C13" s="29">
        <v>46300</v>
      </c>
      <c r="D13" s="34" t="s">
        <v>9</v>
      </c>
      <c r="E13" s="31"/>
      <c r="F13" s="31"/>
      <c r="G13" s="31"/>
      <c r="H13" s="31"/>
    </row>
    <row r="14" spans="2:8" ht="57.95" customHeight="1">
      <c r="B14" s="30"/>
      <c r="C14" s="30"/>
      <c r="D14" s="34"/>
      <c r="E14" s="31"/>
      <c r="F14" s="31"/>
      <c r="G14" s="31"/>
      <c r="H14" s="31"/>
    </row>
  </sheetData>
  <mergeCells count="2">
    <mergeCell ref="D13:D14"/>
    <mergeCell ref="E13:H14"/>
  </mergeCells>
  <conditionalFormatting sqref="B3:G3">
    <cfRule type="expression" dxfId="7" priority="1">
      <formula>DAY(B3)&gt;8</formula>
    </cfRule>
  </conditionalFormatting>
  <conditionalFormatting sqref="B11:H11 B13:C13">
    <cfRule type="expression" dxfId="6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8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800-000001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800-000002000000}"/>
    <dataValidation allowBlank="1" showInputMessage="1" showErrorMessage="1" prompt="Enter Notes in the cell at right" sqref="D13:D14" xr:uid="{00000000-0002-0000-0800-000003000000}"/>
    <dataValidation allowBlank="1" showInputMessage="1" showErrorMessage="1" prompt="Enter Notes in this cell" sqref="E13:H14" xr:uid="{00000000-0002-0000-0800-000004000000}"/>
    <dataValidation allowBlank="1" showInputMessage="1" showErrorMessage="1" prompt="This row &amp; rows 6, 8, 10, 12, &amp; 14 are cells for entering daily notes related to the calendar day in the cell above" sqref="B4" xr:uid="{00000000-0002-0000-08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800-000006000000}"/>
    <dataValidation allowBlank="1" showInputMessage="1" showErrorMessage="1" prompt="September month calendar" sqref="A1" xr:uid="{00000000-0002-0000-08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2" tint="-0.499984740745262"/>
    <pageSetUpPr fitToPage="1"/>
  </sheetPr>
  <dimension ref="B1:H14"/>
  <sheetViews>
    <sheetView showGridLines="0" topLeftCell="A8" workbookViewId="0">
      <selection activeCell="B2" sqref="B2:H14"/>
    </sheetView>
  </sheetViews>
  <sheetFormatPr defaultColWidth="8.875" defaultRowHeight="15.95"/>
  <cols>
    <col min="1" max="1" width="2.625" style="1" customWidth="1"/>
    <col min="2" max="2" width="18.125" style="1" customWidth="1"/>
    <col min="3" max="5" width="17.625" style="1" customWidth="1"/>
    <col min="6" max="6" width="21.5" style="1" customWidth="1"/>
    <col min="7" max="8" width="17.625" style="1" customWidth="1"/>
    <col min="9" max="9" width="2.625" style="1" customWidth="1"/>
    <col min="10" max="16384" width="8.875" style="1"/>
  </cols>
  <sheetData>
    <row r="1" spans="2:8" s="6" customFormat="1" ht="60" customHeight="1">
      <c r="B1" s="25" t="str">
        <f>"October "&amp;CalendarYear</f>
        <v>October 2026</v>
      </c>
      <c r="C1" s="7"/>
      <c r="D1" s="7"/>
      <c r="E1" s="7"/>
      <c r="F1" s="7"/>
      <c r="G1" s="7"/>
      <c r="H1" s="9"/>
    </row>
    <row r="2" spans="2:8" ht="21.75" customHeight="1">
      <c r="B2" s="26" t="str">
        <f>IF(WeekStart="SUNDAY", "SUNDAY","MONDAY")</f>
        <v>SUNDAY</v>
      </c>
      <c r="C2" s="26" t="str">
        <f t="shared" ref="C2:H2" si="0">UPPER(TEXT(C3,"dddd"))</f>
        <v>MONDAY</v>
      </c>
      <c r="D2" s="26" t="str">
        <f t="shared" si="0"/>
        <v>TUESDAY</v>
      </c>
      <c r="E2" s="26" t="str">
        <f t="shared" si="0"/>
        <v>WEDNESDAY</v>
      </c>
      <c r="F2" s="26" t="str">
        <f t="shared" si="0"/>
        <v>THURSDAY</v>
      </c>
      <c r="G2" s="26" t="str">
        <f t="shared" si="0"/>
        <v>FRIDAY</v>
      </c>
      <c r="H2" s="26" t="str">
        <f t="shared" si="0"/>
        <v>SATURDAY</v>
      </c>
    </row>
    <row r="3" spans="2:8" ht="19.5" customHeight="1">
      <c r="B3" s="27">
        <f t="array" ref="B3:H3">DaysAndWeeks+DATE(CalendarYear,10,1)-WEEKDAY(DATE(CalendarYear,10,1),(WeekStart="Monday")+1)+1</f>
        <v>46292</v>
      </c>
      <c r="C3" s="27">
        <v>46293</v>
      </c>
      <c r="D3" s="27">
        <v>46294</v>
      </c>
      <c r="E3" s="27">
        <v>46295</v>
      </c>
      <c r="F3" s="27">
        <v>46296</v>
      </c>
      <c r="G3" s="27">
        <v>46297</v>
      </c>
      <c r="H3" s="27">
        <v>46298</v>
      </c>
    </row>
    <row r="4" spans="2:8" ht="138" customHeight="1">
      <c r="B4" s="28"/>
      <c r="C4" s="28"/>
      <c r="D4" s="28"/>
      <c r="E4" s="28"/>
      <c r="F4" s="28" t="s">
        <v>58</v>
      </c>
      <c r="G4" s="28"/>
      <c r="H4" s="28"/>
    </row>
    <row r="5" spans="2:8" ht="19.5" customHeight="1">
      <c r="B5" s="29">
        <f t="array" ref="B5:H5">DaysAndWeeks+DATE(CalendarYear,10,1)-WEEKDAY(DATE(CalendarYear,10,1),(WeekStart="Monday")+1)+8</f>
        <v>46299</v>
      </c>
      <c r="C5" s="29">
        <v>46300</v>
      </c>
      <c r="D5" s="29">
        <v>46301</v>
      </c>
      <c r="E5" s="29">
        <v>46302</v>
      </c>
      <c r="F5" s="29">
        <v>46303</v>
      </c>
      <c r="G5" s="29">
        <v>46304</v>
      </c>
      <c r="H5" s="29">
        <v>46305</v>
      </c>
    </row>
    <row r="6" spans="2:8" ht="57.95" customHeight="1">
      <c r="B6" s="30"/>
      <c r="C6" s="30" t="s">
        <v>59</v>
      </c>
      <c r="D6" s="30"/>
      <c r="E6" s="30"/>
      <c r="F6" s="30"/>
      <c r="G6" s="30"/>
      <c r="H6" s="30" t="s">
        <v>60</v>
      </c>
    </row>
    <row r="7" spans="2:8" ht="19.5" customHeight="1">
      <c r="B7" s="27">
        <f t="array" ref="B7:H7">DaysAndWeeks+DATE(CalendarYear,10,1)-WEEKDAY(DATE(CalendarYear,10,1),(WeekStart="Monday")+1)+15</f>
        <v>46306</v>
      </c>
      <c r="C7" s="27">
        <v>46307</v>
      </c>
      <c r="D7" s="27">
        <v>46308</v>
      </c>
      <c r="E7" s="27">
        <v>46309</v>
      </c>
      <c r="F7" s="27">
        <v>46310</v>
      </c>
      <c r="G7" s="27">
        <v>46311</v>
      </c>
      <c r="H7" s="27">
        <v>46312</v>
      </c>
    </row>
    <row r="8" spans="2:8" ht="57.95" customHeight="1">
      <c r="B8" s="28"/>
      <c r="C8" s="28"/>
      <c r="D8" s="28"/>
      <c r="E8" s="28"/>
      <c r="F8" s="28"/>
      <c r="G8" s="28" t="s">
        <v>61</v>
      </c>
      <c r="H8" s="28"/>
    </row>
    <row r="9" spans="2:8" ht="19.5" customHeight="1">
      <c r="B9" s="29">
        <f t="array" ref="B9:H9">DaysAndWeeks+DATE(CalendarYear,10,1)-WEEKDAY(DATE(CalendarYear,10,1),(WeekStart="Monday")+1)+22</f>
        <v>46313</v>
      </c>
      <c r="C9" s="29">
        <v>46314</v>
      </c>
      <c r="D9" s="29">
        <v>46315</v>
      </c>
      <c r="E9" s="29">
        <v>46316</v>
      </c>
      <c r="F9" s="29">
        <v>46317</v>
      </c>
      <c r="G9" s="29">
        <v>46318</v>
      </c>
      <c r="H9" s="29">
        <v>46319</v>
      </c>
    </row>
    <row r="10" spans="2:8" ht="57.95" customHeight="1">
      <c r="B10" s="30"/>
      <c r="C10" s="30"/>
      <c r="D10" s="30"/>
      <c r="E10" s="30"/>
      <c r="F10" s="30"/>
      <c r="G10" s="30"/>
      <c r="H10" s="30"/>
    </row>
    <row r="11" spans="2:8" ht="19.5" customHeight="1">
      <c r="B11" s="27">
        <f t="array" ref="B11:H11">DaysAndWeeks+DATE(CalendarYear,10,1)-WEEKDAY(DATE(CalendarYear,10,1),(WeekStart="Monday")+1)+29</f>
        <v>46320</v>
      </c>
      <c r="C11" s="27">
        <v>46321</v>
      </c>
      <c r="D11" s="27">
        <v>46322</v>
      </c>
      <c r="E11" s="27">
        <v>46323</v>
      </c>
      <c r="F11" s="27">
        <v>46324</v>
      </c>
      <c r="G11" s="27">
        <v>46325</v>
      </c>
      <c r="H11" s="27">
        <v>46326</v>
      </c>
    </row>
    <row r="12" spans="2:8" ht="57.95" customHeight="1">
      <c r="B12" s="28"/>
      <c r="C12" s="28"/>
      <c r="D12" s="28" t="s">
        <v>62</v>
      </c>
      <c r="E12" s="28"/>
      <c r="F12" s="28"/>
      <c r="G12" s="28"/>
      <c r="H12" s="28" t="s">
        <v>63</v>
      </c>
    </row>
    <row r="13" spans="2:8" ht="19.5" customHeight="1">
      <c r="B13" s="29">
        <f t="array" ref="B13:C13">DaysAndWeeks+DATE(CalendarYear,10,1)-WEEKDAY(DATE(CalendarYear,10,1),(WeekStart="Monday")+1)+36</f>
        <v>46327</v>
      </c>
      <c r="C13" s="29">
        <v>46328</v>
      </c>
      <c r="D13" s="34" t="s">
        <v>9</v>
      </c>
      <c r="E13" s="31"/>
      <c r="F13" s="31"/>
      <c r="G13" s="31"/>
      <c r="H13" s="31"/>
    </row>
    <row r="14" spans="2:8" ht="57.95" customHeight="1">
      <c r="B14" s="30"/>
      <c r="C14" s="30"/>
      <c r="D14" s="34"/>
      <c r="E14" s="31"/>
      <c r="F14" s="31"/>
      <c r="G14" s="31"/>
      <c r="H14" s="31"/>
    </row>
  </sheetData>
  <mergeCells count="2">
    <mergeCell ref="D13:D14"/>
    <mergeCell ref="E13:H14"/>
  </mergeCells>
  <conditionalFormatting sqref="B3:G3">
    <cfRule type="expression" dxfId="5" priority="1">
      <formula>DAY(B3)&gt;8</formula>
    </cfRule>
  </conditionalFormatting>
  <conditionalFormatting sqref="B11:H11 B13:C13">
    <cfRule type="expression" dxfId="4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9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900-000001000000}"/>
    <dataValidation allowBlank="1" showInputMessage="1" showErrorMessage="1" prompt="October month calendar" sqref="A1" xr:uid="{00000000-0002-0000-0900-000002000000}"/>
    <dataValidation allowBlank="1" showInputMessage="1" showErrorMessage="1" prompt="Enter Notes in the cell at right" sqref="D13:D14" xr:uid="{00000000-0002-0000-0900-000003000000}"/>
    <dataValidation allowBlank="1" showInputMessage="1" showErrorMessage="1" prompt="Enter Notes in this cell" sqref="E13:H14" xr:uid="{00000000-0002-0000-0900-000004000000}"/>
    <dataValidation allowBlank="1" showInputMessage="1" showErrorMessage="1" prompt="This row &amp; rows 6, 8, 10, 12, &amp; 14 are cells for entering daily notes related to the calendar day in the cell above" sqref="B4" xr:uid="{00000000-0002-0000-09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9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9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2" tint="-0.89999084444715716"/>
    <pageSetUpPr fitToPage="1"/>
  </sheetPr>
  <dimension ref="B1:H14"/>
  <sheetViews>
    <sheetView showGridLines="0" topLeftCell="A8" workbookViewId="0">
      <selection activeCell="B2" sqref="B2:H14"/>
    </sheetView>
  </sheetViews>
  <sheetFormatPr defaultColWidth="8.875" defaultRowHeight="15.95"/>
  <cols>
    <col min="1" max="1" width="2.625" style="1" customWidth="1"/>
    <col min="2" max="2" width="18.125" style="1" customWidth="1"/>
    <col min="3" max="8" width="17.625" style="1" customWidth="1"/>
    <col min="9" max="9" width="2.625" style="1" customWidth="1"/>
    <col min="10" max="16384" width="8.875" style="1"/>
  </cols>
  <sheetData>
    <row r="1" spans="2:8" s="6" customFormat="1" ht="60" customHeight="1">
      <c r="B1" s="25" t="str">
        <f>"November "&amp;CalendarYear</f>
        <v>November 2026</v>
      </c>
      <c r="C1" s="7"/>
      <c r="D1" s="7"/>
      <c r="E1" s="7"/>
      <c r="F1" s="7"/>
      <c r="G1" s="7"/>
      <c r="H1" s="9"/>
    </row>
    <row r="2" spans="2:8" ht="21.75" customHeight="1">
      <c r="B2" s="26" t="str">
        <f>IF(WeekStart="SUNDAY", "SUNDAY","MONDAY")</f>
        <v>SUNDAY</v>
      </c>
      <c r="C2" s="26" t="str">
        <f t="shared" ref="C2:H2" si="0">UPPER(TEXT(C3,"dddd"))</f>
        <v>MONDAY</v>
      </c>
      <c r="D2" s="26" t="str">
        <f t="shared" si="0"/>
        <v>TUESDAY</v>
      </c>
      <c r="E2" s="26" t="str">
        <f t="shared" si="0"/>
        <v>WEDNESDAY</v>
      </c>
      <c r="F2" s="26" t="str">
        <f t="shared" si="0"/>
        <v>THURSDAY</v>
      </c>
      <c r="G2" s="26" t="str">
        <f t="shared" si="0"/>
        <v>FRIDAY</v>
      </c>
      <c r="H2" s="26" t="str">
        <f t="shared" si="0"/>
        <v>SATURDAY</v>
      </c>
    </row>
    <row r="3" spans="2:8" ht="19.5" customHeight="1">
      <c r="B3" s="27">
        <f t="array" ref="B3:H3">DaysAndWeeks+DATE(CalendarYear,11,1)-WEEKDAY(DATE(CalendarYear,11,1),(WeekStart="Monday")+1)+1</f>
        <v>46327</v>
      </c>
      <c r="C3" s="27">
        <v>46328</v>
      </c>
      <c r="D3" s="27">
        <v>46329</v>
      </c>
      <c r="E3" s="27">
        <v>46330</v>
      </c>
      <c r="F3" s="27">
        <v>46331</v>
      </c>
      <c r="G3" s="27">
        <v>46332</v>
      </c>
      <c r="H3" s="27">
        <v>46333</v>
      </c>
    </row>
    <row r="4" spans="2:8" ht="57.95" customHeight="1">
      <c r="B4" s="28" t="s">
        <v>64</v>
      </c>
      <c r="C4" s="28"/>
      <c r="D4" s="28"/>
      <c r="E4" s="28"/>
      <c r="F4" s="28"/>
      <c r="G4" s="28"/>
      <c r="H4" s="28"/>
    </row>
    <row r="5" spans="2:8" ht="19.5" customHeight="1">
      <c r="B5" s="29">
        <f t="array" ref="B5:H5">DaysAndWeeks+DATE(CalendarYear,11,1)-WEEKDAY(DATE(CalendarYear,11,1),(WeekStart="Monday")+1)+8</f>
        <v>46334</v>
      </c>
      <c r="C5" s="29">
        <v>46335</v>
      </c>
      <c r="D5" s="29">
        <v>46336</v>
      </c>
      <c r="E5" s="29">
        <v>46337</v>
      </c>
      <c r="F5" s="29">
        <v>46338</v>
      </c>
      <c r="G5" s="29">
        <v>46339</v>
      </c>
      <c r="H5" s="29">
        <v>46340</v>
      </c>
    </row>
    <row r="6" spans="2:8" ht="57.95" customHeight="1">
      <c r="B6" s="30"/>
      <c r="C6" s="30"/>
      <c r="D6" s="30"/>
      <c r="E6" s="30" t="s">
        <v>65</v>
      </c>
      <c r="F6" s="30"/>
      <c r="G6" s="30" t="s">
        <v>66</v>
      </c>
      <c r="H6" s="30"/>
    </row>
    <row r="7" spans="2:8" ht="19.5" customHeight="1">
      <c r="B7" s="27">
        <f t="array" ref="B7:H7">DaysAndWeeks+DATE(CalendarYear,11,1)-WEEKDAY(DATE(CalendarYear,11,1),(WeekStart="Monday")+1)+15</f>
        <v>46341</v>
      </c>
      <c r="C7" s="27">
        <v>46342</v>
      </c>
      <c r="D7" s="27">
        <v>46343</v>
      </c>
      <c r="E7" s="27">
        <v>46344</v>
      </c>
      <c r="F7" s="27">
        <v>46345</v>
      </c>
      <c r="G7" s="27">
        <v>46346</v>
      </c>
      <c r="H7" s="27">
        <v>46347</v>
      </c>
    </row>
    <row r="8" spans="2:8" ht="57.95" customHeight="1">
      <c r="B8" s="28"/>
      <c r="C8" s="28"/>
      <c r="D8" s="28"/>
      <c r="E8" s="28"/>
      <c r="F8" s="28"/>
      <c r="G8" s="28"/>
      <c r="H8" s="28"/>
    </row>
    <row r="9" spans="2:8" ht="19.5" customHeight="1">
      <c r="B9" s="29">
        <f t="array" ref="B9:H9">DaysAndWeeks+DATE(CalendarYear,11,1)-WEEKDAY(DATE(CalendarYear,11,1),(WeekStart="Monday")+1)+22</f>
        <v>46348</v>
      </c>
      <c r="C9" s="29">
        <v>46349</v>
      </c>
      <c r="D9" s="29">
        <v>46350</v>
      </c>
      <c r="E9" s="29">
        <v>46351</v>
      </c>
      <c r="F9" s="29">
        <v>46352</v>
      </c>
      <c r="G9" s="29">
        <v>46353</v>
      </c>
      <c r="H9" s="29">
        <v>46354</v>
      </c>
    </row>
    <row r="10" spans="2:8" ht="57.95" customHeight="1">
      <c r="B10" s="30"/>
      <c r="C10" s="30"/>
      <c r="D10" s="30"/>
      <c r="E10" s="30"/>
      <c r="F10" s="30"/>
      <c r="G10" s="30" t="s">
        <v>67</v>
      </c>
      <c r="H10" s="30"/>
    </row>
    <row r="11" spans="2:8" ht="19.5" customHeight="1">
      <c r="B11" s="27">
        <f t="array" ref="B11:H11">DaysAndWeeks+DATE(CalendarYear,11,1)-WEEKDAY(DATE(CalendarYear,11,1),(WeekStart="Monday")+1)+29</f>
        <v>46355</v>
      </c>
      <c r="C11" s="27">
        <v>46356</v>
      </c>
      <c r="D11" s="27">
        <v>46357</v>
      </c>
      <c r="E11" s="27">
        <v>46358</v>
      </c>
      <c r="F11" s="27">
        <v>46359</v>
      </c>
      <c r="G11" s="27">
        <v>46360</v>
      </c>
      <c r="H11" s="27">
        <v>46361</v>
      </c>
    </row>
    <row r="12" spans="2:8" ht="57.95" customHeight="1">
      <c r="B12" s="28"/>
      <c r="C12" s="28"/>
      <c r="D12" s="28"/>
      <c r="E12" s="28"/>
      <c r="F12" s="28"/>
      <c r="G12" s="28"/>
      <c r="H12" s="28"/>
    </row>
    <row r="13" spans="2:8" ht="19.5" customHeight="1">
      <c r="B13" s="29">
        <f t="array" ref="B13:C13">DaysAndWeeks+DATE(CalendarYear,11,1)-WEEKDAY(DATE(CalendarYear,11,1),(WeekStart="Monday")+1)+36</f>
        <v>46362</v>
      </c>
      <c r="C13" s="29">
        <v>46363</v>
      </c>
      <c r="D13" s="34" t="s">
        <v>9</v>
      </c>
      <c r="E13" s="31"/>
      <c r="F13" s="31"/>
      <c r="G13" s="31"/>
      <c r="H13" s="31"/>
    </row>
    <row r="14" spans="2:8" ht="57.95" customHeight="1">
      <c r="B14" s="30"/>
      <c r="C14" s="30"/>
      <c r="D14" s="34"/>
      <c r="E14" s="31"/>
      <c r="F14" s="31"/>
      <c r="G14" s="31"/>
      <c r="H14" s="31"/>
    </row>
  </sheetData>
  <mergeCells count="2">
    <mergeCell ref="D13:D14"/>
    <mergeCell ref="E13:H14"/>
  </mergeCells>
  <conditionalFormatting sqref="B3:G3">
    <cfRule type="expression" dxfId="3" priority="1">
      <formula>DAY(B3)&gt;8</formula>
    </cfRule>
  </conditionalFormatting>
  <conditionalFormatting sqref="B11:H11 B13:C13">
    <cfRule type="expression" dxfId="2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A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A00-000001000000}"/>
    <dataValidation allowBlank="1" showInputMessage="1" showErrorMessage="1" prompt="November month calendar" sqref="A1" xr:uid="{00000000-0002-0000-0A00-000002000000}"/>
    <dataValidation allowBlank="1" showInputMessage="1" showErrorMessage="1" prompt="Enter Notes in the cell at right" sqref="D13:D14" xr:uid="{00000000-0002-0000-0A00-000003000000}"/>
    <dataValidation allowBlank="1" showInputMessage="1" showErrorMessage="1" prompt="Enter Notes in this cell" sqref="E13:H14" xr:uid="{00000000-0002-0000-0A00-000004000000}"/>
    <dataValidation allowBlank="1" showInputMessage="1" showErrorMessage="1" prompt="This row &amp; rows 6, 8, 10, 12, &amp; 14 are cells for entering daily notes related to the calendar day in the cell above" sqref="B4" xr:uid="{00000000-0002-0000-0A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A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A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1" tint="4.9989318521683403E-2"/>
    <pageSetUpPr fitToPage="1"/>
  </sheetPr>
  <dimension ref="B1:H14"/>
  <sheetViews>
    <sheetView showGridLines="0" topLeftCell="A8" workbookViewId="0">
      <selection activeCell="B2" sqref="B2:H14"/>
    </sheetView>
  </sheetViews>
  <sheetFormatPr defaultColWidth="8.875" defaultRowHeight="15.95"/>
  <cols>
    <col min="1" max="1" width="2.625" style="1" customWidth="1"/>
    <col min="2" max="2" width="18.125" style="1" customWidth="1"/>
    <col min="3" max="8" width="17.625" style="1" customWidth="1"/>
    <col min="9" max="9" width="2.625" style="1" customWidth="1"/>
    <col min="10" max="16384" width="8.875" style="1"/>
  </cols>
  <sheetData>
    <row r="1" spans="2:8" s="6" customFormat="1" ht="60" customHeight="1">
      <c r="B1" s="25" t="str">
        <f>"December "&amp;CalendarYear</f>
        <v>December 2026</v>
      </c>
      <c r="C1" s="7"/>
      <c r="D1" s="7"/>
      <c r="E1" s="7"/>
      <c r="F1" s="7"/>
      <c r="G1" s="7"/>
      <c r="H1" s="9"/>
    </row>
    <row r="2" spans="2:8" ht="21.75" customHeight="1">
      <c r="B2" s="26" t="str">
        <f>IF(WeekStart="SUNDAY", "SUNDAY","MONDAY")</f>
        <v>SUNDAY</v>
      </c>
      <c r="C2" s="26" t="str">
        <f t="shared" ref="C2:H2" si="0">UPPER(TEXT(C3,"dddd"))</f>
        <v>MONDAY</v>
      </c>
      <c r="D2" s="26" t="str">
        <f t="shared" si="0"/>
        <v>TUESDAY</v>
      </c>
      <c r="E2" s="26" t="str">
        <f t="shared" si="0"/>
        <v>WEDNESDAY</v>
      </c>
      <c r="F2" s="26" t="str">
        <f t="shared" si="0"/>
        <v>THURSDAY</v>
      </c>
      <c r="G2" s="26" t="str">
        <f t="shared" si="0"/>
        <v>FRIDAY</v>
      </c>
      <c r="H2" s="26" t="str">
        <f t="shared" si="0"/>
        <v>SATURDAY</v>
      </c>
    </row>
    <row r="3" spans="2:8" ht="19.5" customHeight="1">
      <c r="B3" s="27">
        <f t="array" ref="B3:H3">DaysAndWeeks+DATE(CalendarYear,12,1)-WEEKDAY(DATE(CalendarYear,12,1),(WeekStart="Monday")+1)+1</f>
        <v>46355</v>
      </c>
      <c r="C3" s="27">
        <v>46356</v>
      </c>
      <c r="D3" s="27">
        <v>46357</v>
      </c>
      <c r="E3" s="27">
        <v>46358</v>
      </c>
      <c r="F3" s="27">
        <v>46359</v>
      </c>
      <c r="G3" s="27">
        <v>46360</v>
      </c>
      <c r="H3" s="27">
        <v>46361</v>
      </c>
    </row>
    <row r="4" spans="2:8" ht="57.95" customHeight="1">
      <c r="B4" s="28"/>
      <c r="C4" s="28"/>
      <c r="D4" s="28"/>
      <c r="E4" s="28"/>
      <c r="F4" s="28" t="s">
        <v>68</v>
      </c>
      <c r="G4" s="28" t="s">
        <v>69</v>
      </c>
      <c r="H4" s="28" t="s">
        <v>70</v>
      </c>
    </row>
    <row r="5" spans="2:8" ht="19.5" customHeight="1">
      <c r="B5" s="29">
        <f t="array" ref="B5:H5">DaysAndWeeks+DATE(CalendarYear,12,1)-WEEKDAY(DATE(CalendarYear,12,1),(WeekStart="Monday")+1)+8</f>
        <v>46362</v>
      </c>
      <c r="C5" s="29">
        <v>46363</v>
      </c>
      <c r="D5" s="29">
        <v>46364</v>
      </c>
      <c r="E5" s="29">
        <v>46365</v>
      </c>
      <c r="F5" s="29">
        <v>46366</v>
      </c>
      <c r="G5" s="29">
        <v>46367</v>
      </c>
      <c r="H5" s="29">
        <v>46368</v>
      </c>
    </row>
    <row r="6" spans="2:8" ht="57.95" customHeight="1">
      <c r="B6" s="30"/>
      <c r="C6" s="30"/>
      <c r="D6" s="30"/>
      <c r="E6" s="30"/>
      <c r="F6" s="30" t="s">
        <v>71</v>
      </c>
      <c r="G6" s="30"/>
      <c r="H6" s="30"/>
    </row>
    <row r="7" spans="2:8" ht="19.5" customHeight="1">
      <c r="B7" s="27">
        <f t="array" ref="B7:H7">DaysAndWeeks+DATE(CalendarYear,12,1)-WEEKDAY(DATE(CalendarYear,12,1),(WeekStart="Monday")+1)+15</f>
        <v>46369</v>
      </c>
      <c r="C7" s="27">
        <v>46370</v>
      </c>
      <c r="D7" s="27">
        <v>46371</v>
      </c>
      <c r="E7" s="27">
        <v>46372</v>
      </c>
      <c r="F7" s="27">
        <v>46373</v>
      </c>
      <c r="G7" s="27">
        <v>46374</v>
      </c>
      <c r="H7" s="27">
        <v>46375</v>
      </c>
    </row>
    <row r="8" spans="2:8" ht="57.95" customHeight="1">
      <c r="B8" s="28"/>
      <c r="C8" s="28"/>
      <c r="D8" s="28"/>
      <c r="E8" s="28"/>
      <c r="F8" s="28"/>
      <c r="G8" s="28"/>
      <c r="H8" s="28"/>
    </row>
    <row r="9" spans="2:8" ht="19.5" customHeight="1">
      <c r="B9" s="29">
        <f t="array" ref="B9:H9">DaysAndWeeks+DATE(CalendarYear,12,1)-WEEKDAY(DATE(CalendarYear,12,1),(WeekStart="Monday")+1)+22</f>
        <v>46376</v>
      </c>
      <c r="C9" s="29">
        <v>46377</v>
      </c>
      <c r="D9" s="29">
        <v>46378</v>
      </c>
      <c r="E9" s="29">
        <v>46379</v>
      </c>
      <c r="F9" s="29">
        <v>46380</v>
      </c>
      <c r="G9" s="29">
        <v>46381</v>
      </c>
      <c r="H9" s="29">
        <v>46382</v>
      </c>
    </row>
    <row r="10" spans="2:8" ht="57.95" customHeight="1">
      <c r="B10" s="30"/>
      <c r="C10" s="30"/>
      <c r="D10" s="30"/>
      <c r="E10" s="30"/>
      <c r="F10" s="30"/>
      <c r="G10" s="30" t="s">
        <v>72</v>
      </c>
      <c r="H10" s="30"/>
    </row>
    <row r="11" spans="2:8" ht="19.5" customHeight="1">
      <c r="B11" s="27">
        <f t="array" ref="B11:H11">DaysAndWeeks+DATE(CalendarYear,12,1)-WEEKDAY(DATE(CalendarYear,12,1),(WeekStart="Monday")+1)+29</f>
        <v>46383</v>
      </c>
      <c r="C11" s="27">
        <v>46384</v>
      </c>
      <c r="D11" s="27">
        <v>46385</v>
      </c>
      <c r="E11" s="27">
        <v>46386</v>
      </c>
      <c r="F11" s="27">
        <v>46387</v>
      </c>
      <c r="G11" s="27">
        <v>46388</v>
      </c>
      <c r="H11" s="27">
        <v>46389</v>
      </c>
    </row>
    <row r="12" spans="2:8" ht="57.95" customHeight="1">
      <c r="B12" s="28"/>
      <c r="C12" s="28"/>
      <c r="D12" s="28"/>
      <c r="E12" s="28"/>
      <c r="F12" s="28" t="s">
        <v>73</v>
      </c>
      <c r="G12" s="28"/>
      <c r="H12" s="28"/>
    </row>
    <row r="13" spans="2:8" ht="19.5" customHeight="1">
      <c r="B13" s="29">
        <f t="array" ref="B13:C13">DaysAndWeeks+DATE(CalendarYear,12,1)-WEEKDAY(DATE(CalendarYear,12,1),(WeekStart="Monday")+1)+36</f>
        <v>46390</v>
      </c>
      <c r="C13" s="29">
        <v>46391</v>
      </c>
      <c r="D13" s="34" t="s">
        <v>9</v>
      </c>
      <c r="E13" s="31"/>
      <c r="F13" s="31"/>
      <c r="G13" s="31"/>
      <c r="H13" s="31"/>
    </row>
    <row r="14" spans="2:8" ht="57.95" customHeight="1">
      <c r="B14" s="30"/>
      <c r="C14" s="30"/>
      <c r="D14" s="34"/>
      <c r="E14" s="31"/>
      <c r="F14" s="31"/>
      <c r="G14" s="31"/>
      <c r="H14" s="31"/>
    </row>
  </sheetData>
  <mergeCells count="2">
    <mergeCell ref="D13:D14"/>
    <mergeCell ref="E13:H14"/>
  </mergeCells>
  <conditionalFormatting sqref="B3:G3">
    <cfRule type="expression" dxfId="1" priority="1">
      <formula>DAY(B3)&gt;8</formula>
    </cfRule>
  </conditionalFormatting>
  <conditionalFormatting sqref="B11:H11 B13:C13">
    <cfRule type="expression" dxfId="0" priority="2">
      <formula>AND(DAY(B11)&gt;=1,DAY(B11)&lt;=15)</formula>
    </cfRule>
  </conditionalFormatting>
  <dataValidations count="8">
    <dataValidation allowBlank="1" showInputMessage="1" showErrorMessage="1" prompt="Automatically determined weekday" sqref="C2:H2" xr:uid="{00000000-0002-0000-0B00-000000000000}"/>
    <dataValidation allowBlank="1" showInputMessage="1" showErrorMessage="1" prompt="This row &amp; rows 5, 7, 9, 11 &amp; 13 contain calendar days of the week. If this cell doesn’t contain the number 1, then it is a day from the previous month. Enter notes in cell E13" sqref="B3" xr:uid="{00000000-0002-0000-0B00-000001000000}"/>
    <dataValidation allowBlank="1" showInputMessage="1" showErrorMessage="1" prompt="December month calendar" sqref="A1" xr:uid="{00000000-0002-0000-0B00-000002000000}"/>
    <dataValidation allowBlank="1" showInputMessage="1" showErrorMessage="1" prompt="Enter Notes in the cell at right" sqref="D13:D14" xr:uid="{00000000-0002-0000-0B00-000003000000}"/>
    <dataValidation allowBlank="1" showInputMessage="1" showErrorMessage="1" prompt="Enter Notes in this cell" sqref="E13:H14" xr:uid="{00000000-0002-0000-0B00-000004000000}"/>
    <dataValidation allowBlank="1" showInputMessage="1" showErrorMessage="1" prompt="This row &amp; rows 6, 8, 10, 12, &amp; 14 are cells for entering daily notes related to the calendar day in the cell above" sqref="B4" xr:uid="{00000000-0002-0000-0B00-000005000000}"/>
    <dataValidation allowBlank="1" showInputMessage="1" showErrorMessage="1" prompt="The year in this cell is automatically updated based on year entered in January worksheet. Calendar below has dates for previous and next month with lighter font shade" sqref="B1" xr:uid="{00000000-0002-0000-0B00-000006000000}"/>
    <dataValidation allowBlank="1" showInputMessage="1" showErrorMessage="1" prompt="This row contains weekday names for this calendar. This cell contains the starting day of the week. To change week start day, select a new weekday in January worksheet cell K3" sqref="B2" xr:uid="{00000000-0002-0000-0B00-000007000000}"/>
  </dataValidations>
  <printOptions horizontalCentered="1" verticalCentered="1"/>
  <pageMargins left="0.25" right="0.25" top="0.5" bottom="0.5" header="0.3" footer="0.3"/>
  <pageSetup scale="95" orientation="landscape" r:id="rId1"/>
  <headerFooter differentFirst="1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A152AB-C772-49BD-A744-BBCD2B1B4B4E}"/>
</file>

<file path=customXml/itemProps2.xml><?xml version="1.0" encoding="utf-8"?>
<ds:datastoreItem xmlns:ds="http://schemas.openxmlformats.org/officeDocument/2006/customXml" ds:itemID="{F3917E99-0149-45D6-8816-502031B4AEDF}"/>
</file>

<file path=customXml/itemProps3.xml><?xml version="1.0" encoding="utf-8"?>
<ds:datastoreItem xmlns:ds="http://schemas.openxmlformats.org/officeDocument/2006/customXml" ds:itemID="{636B45A5-27CF-4D70-8AAC-EA633EBA7887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TM02930051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2023-11-28T06:55:35Z</dcterms:created>
  <dcterms:modified xsi:type="dcterms:W3CDTF">2025-09-13T16:10:04Z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